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ey\Dropbox\_New NC Website\Committee Documents\Academin Planning COuncil\Supporting\"/>
    </mc:Choice>
  </mc:AlternateContent>
  <xr:revisionPtr revIDLastSave="0" documentId="8_{0079B6CB-76A2-4BFC-9EB8-E62B23D7F36E}" xr6:coauthVersionLast="38" xr6:coauthVersionMax="38" xr10:uidLastSave="{00000000-0000-0000-0000-000000000000}"/>
  <bookViews>
    <workbookView xWindow="0" yWindow="0" windowWidth="19326" windowHeight="6714" xr2:uid="{00000000-000D-0000-FFFF-FFFF00000000}"/>
  </bookViews>
  <sheets>
    <sheet name="Session Time" sheetId="1" r:id="rId1"/>
    <sheet name="Chart" sheetId="4" state="hidden" r:id="rId2"/>
    <sheet name="Exceptions" sheetId="5" state="hidden" r:id="rId3"/>
  </sheets>
  <definedNames>
    <definedName name="_xlnm.Print_Area" localSheetId="0">'Session Time'!$B$1:$I$19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8" i="1"/>
  <c r="J8" i="1"/>
  <c r="J7" i="1"/>
  <c r="D29" i="1"/>
  <c r="D22" i="1"/>
  <c r="D31" i="1" s="1"/>
  <c r="D32" i="1" s="1"/>
  <c r="J9" i="1"/>
  <c r="D23" i="1" l="1"/>
  <c r="D30" i="1" s="1"/>
  <c r="D34" i="1"/>
  <c r="D35" i="1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24" i="1" l="1"/>
  <c r="D25" i="1" s="1"/>
  <c r="D26" i="1" s="1"/>
  <c r="D27" i="1" s="1"/>
  <c r="K10" i="1"/>
  <c r="D37" i="1" l="1"/>
  <c r="F6" i="1"/>
  <c r="F7" i="1" s="1"/>
  <c r="D13" i="1"/>
  <c r="F13" i="1" s="1"/>
  <c r="D15" i="1"/>
  <c r="F15" i="1" s="1"/>
  <c r="D17" i="1" l="1"/>
  <c r="D36" i="1" s="1"/>
  <c r="J17" i="1" l="1"/>
  <c r="F17" i="1"/>
  <c r="F10" i="1" s="1"/>
  <c r="J10" i="1" s="1"/>
</calcChain>
</file>

<file path=xl/sharedStrings.xml><?xml version="1.0" encoding="utf-8"?>
<sst xmlns="http://schemas.openxmlformats.org/spreadsheetml/2006/main" count="72" uniqueCount="49">
  <si>
    <t>Catalog Hours</t>
  </si>
  <si>
    <t>Weeks</t>
  </si>
  <si>
    <t>Days/Week</t>
  </si>
  <si>
    <t>Contact Hour</t>
  </si>
  <si>
    <t>Minutes</t>
  </si>
  <si>
    <t>Hrs/Mins</t>
  </si>
  <si>
    <t>Holidays</t>
  </si>
  <si>
    <t>Calculated Hours</t>
  </si>
  <si>
    <t>Percent</t>
  </si>
  <si>
    <t>Start Time</t>
  </si>
  <si>
    <t>End Time</t>
  </si>
  <si>
    <t>Including Break
&amp; holiday make-up</t>
  </si>
  <si>
    <t>Schedule Calculator</t>
  </si>
  <si>
    <r>
      <t xml:space="preserve">for Accounting Methods </t>
    </r>
    <r>
      <rPr>
        <b/>
        <sz val="20"/>
        <color indexed="8"/>
        <rFont val="Calibri"/>
        <family val="2"/>
      </rPr>
      <t>A &amp; D</t>
    </r>
  </si>
  <si>
    <t>Base Minutes</t>
  </si>
  <si>
    <t>Added Break</t>
  </si>
  <si>
    <t>Total Minutes</t>
  </si>
  <si>
    <t>X</t>
  </si>
  <si>
    <r>
      <rPr>
        <sz val="11"/>
        <rFont val="Calibri"/>
        <family val="2"/>
      </rPr>
      <t>Excluding Break</t>
    </r>
  </si>
  <si>
    <t>Meeting Session</t>
  </si>
  <si>
    <t>Break</t>
  </si>
  <si>
    <t>Time 
to Schedule</t>
  </si>
  <si>
    <t>Error Messages</t>
  </si>
  <si>
    <t>Calculated Hour</t>
  </si>
  <si>
    <t>(Based on WSCH/DSCH formulas and multiple block concepts from the Office of Institutional Reporting)</t>
  </si>
  <si>
    <t>Weekly?</t>
  </si>
  <si>
    <t>Calc Hours</t>
  </si>
  <si>
    <t>Sessions (Raw)</t>
  </si>
  <si>
    <t>Sessions (Calc)</t>
  </si>
  <si>
    <t>50-50-70</t>
  </si>
  <si>
    <t>Concatenated</t>
  </si>
  <si>
    <t>.95-1.0</t>
  </si>
  <si>
    <t>Exceptions</t>
  </si>
  <si>
    <t>50-65</t>
  </si>
  <si>
    <t>DCH (Initial)</t>
  </si>
  <si>
    <t>DCH (Final)</t>
  </si>
  <si>
    <t xml:space="preserve"> </t>
  </si>
  <si>
    <t>50-65 Combination</t>
  </si>
  <si>
    <t>50-50-70 Combination</t>
  </si>
  <si>
    <t>Calculations</t>
  </si>
  <si>
    <t>No Apportionment</t>
  </si>
  <si>
    <t>27-23</t>
  </si>
  <si>
    <t>27-24</t>
  </si>
  <si>
    <t>27-25</t>
  </si>
  <si>
    <t>45-48</t>
  </si>
  <si>
    <t>72-64</t>
  </si>
  <si>
    <t>Bad Meeting Pattern</t>
  </si>
  <si>
    <t>DCH (Rounded)</t>
  </si>
  <si>
    <t>Revised  9.23.11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</si>
</sst>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[$-409]h:mm\ AM/P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2" fontId="0" fillId="0" borderId="1" xfId="0" applyNumberFormat="1" applyFont="1" applyFill="1" applyBorder="1" applyAlignment="1" applyProtection="1">
      <alignment horizontal="center" vertical="center"/>
      <protection hidden="1"/>
    </xf>
    <xf numFmtId="165" fontId="0" fillId="0" borderId="1" xfId="0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2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Protection="1"/>
    <xf numFmtId="0" fontId="0" fillId="4" borderId="0" xfId="0" applyFont="1" applyFill="1" applyAlignment="1" applyProtection="1">
      <alignment wrapText="1"/>
    </xf>
    <xf numFmtId="0" fontId="0" fillId="4" borderId="0" xfId="0" applyFont="1" applyFill="1" applyProtection="1"/>
    <xf numFmtId="0" fontId="0" fillId="4" borderId="0" xfId="0" applyFont="1" applyFill="1" applyAlignment="1" applyProtection="1">
      <alignment vertical="center" wrapText="1"/>
    </xf>
    <xf numFmtId="0" fontId="0" fillId="4" borderId="0" xfId="0" applyFont="1" applyFill="1" applyAlignment="1" applyProtection="1">
      <alignment horizontal="center" vertical="center"/>
    </xf>
    <xf numFmtId="0" fontId="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20" fontId="7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vertical="center" wrapText="1"/>
    </xf>
    <xf numFmtId="20" fontId="5" fillId="4" borderId="0" xfId="0" applyNumberFormat="1" applyFont="1" applyFill="1" applyBorder="1" applyAlignment="1" applyProtection="1">
      <alignment horizontal="left" vertical="center"/>
    </xf>
    <xf numFmtId="20" fontId="5" fillId="4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0" fillId="0" borderId="0" xfId="0" applyFont="1" applyFill="1" applyProtection="1"/>
    <xf numFmtId="0" fontId="0" fillId="0" borderId="0" xfId="0" applyFont="1" applyAlignment="1" applyProtection="1">
      <alignment wrapText="1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166" fontId="4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0" fillId="0" borderId="0" xfId="0" applyAlignment="1">
      <alignment horizontal="center"/>
    </xf>
    <xf numFmtId="164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11" fillId="0" borderId="0" xfId="0" applyFont="1"/>
    <xf numFmtId="0" fontId="11" fillId="0" borderId="0" xfId="0" applyFont="1" applyProtection="1"/>
    <xf numFmtId="0" fontId="0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hidden="1"/>
    </xf>
    <xf numFmtId="20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wrapText="1"/>
    </xf>
    <xf numFmtId="2" fontId="0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14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Font="1" applyAlignment="1" applyProtection="1">
      <alignment horizontal="right" wrapText="1"/>
    </xf>
    <xf numFmtId="167" fontId="0" fillId="0" borderId="0" xfId="0" applyNumberFormat="1" applyFont="1" applyAlignment="1" applyProtection="1">
      <alignment horizontal="right"/>
    </xf>
    <xf numFmtId="2" fontId="0" fillId="0" borderId="0" xfId="0" applyNumberFormat="1" applyAlignment="1" applyProtection="1">
      <alignment horizontal="right"/>
    </xf>
    <xf numFmtId="2" fontId="0" fillId="0" borderId="0" xfId="0" applyNumberFormat="1" applyFont="1" applyAlignment="1" applyProtection="1">
      <alignment horizontal="right"/>
    </xf>
    <xf numFmtId="0" fontId="8" fillId="0" borderId="0" xfId="0" applyFont="1" applyProtection="1"/>
    <xf numFmtId="166" fontId="4" fillId="0" borderId="0" xfId="0" applyNumberFormat="1" applyFont="1" applyAlignment="1" applyProtection="1">
      <alignment horizont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  <xf numFmtId="0" fontId="0" fillId="7" borderId="0" xfId="0" applyFont="1" applyFill="1" applyProtection="1"/>
    <xf numFmtId="0" fontId="0" fillId="7" borderId="0" xfId="0" applyFont="1" applyFill="1" applyAlignment="1" applyProtection="1">
      <alignment wrapText="1"/>
    </xf>
    <xf numFmtId="14" fontId="3" fillId="7" borderId="0" xfId="0" applyNumberFormat="1" applyFont="1" applyFill="1" applyAlignment="1" applyProtection="1"/>
    <xf numFmtId="20" fontId="5" fillId="4" borderId="2" xfId="0" applyNumberFormat="1" applyFont="1" applyFill="1" applyBorder="1" applyAlignment="1" applyProtection="1">
      <alignment horizontal="left" vertical="center" wrapText="1"/>
    </xf>
    <xf numFmtId="20" fontId="5" fillId="4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11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7"/>
  <sheetViews>
    <sheetView showGridLines="0" showRowColHeaders="0" tabSelected="1" workbookViewId="0">
      <selection activeCell="D6" sqref="D6"/>
    </sheetView>
  </sheetViews>
  <sheetFormatPr defaultColWidth="9.15625" defaultRowHeight="14.4" x14ac:dyDescent="0.55000000000000004"/>
  <cols>
    <col min="1" max="1" width="3.578125" style="8" customWidth="1"/>
    <col min="2" max="2" width="3.41796875" style="8" customWidth="1"/>
    <col min="3" max="3" width="20.68359375" style="23" customWidth="1"/>
    <col min="4" max="4" width="14.26171875" style="8" customWidth="1"/>
    <col min="5" max="5" width="9.15625" style="8"/>
    <col min="6" max="6" width="14.26171875" style="8" customWidth="1"/>
    <col min="7" max="7" width="9.15625" style="22"/>
    <col min="8" max="8" width="12.41796875" style="8" customWidth="1"/>
    <col min="9" max="9" width="3.41796875" style="8" customWidth="1"/>
    <col min="10" max="10" width="16.68359375" style="8" customWidth="1"/>
    <col min="11" max="13" width="9.15625" style="8"/>
    <col min="14" max="14" width="25" style="8" customWidth="1"/>
    <col min="15" max="16384" width="9.15625" style="8"/>
  </cols>
  <sheetData>
    <row r="1" spans="2:11" ht="25.8" x14ac:dyDescent="0.95">
      <c r="B1" s="62" t="s">
        <v>12</v>
      </c>
      <c r="C1" s="62"/>
      <c r="D1" s="62"/>
      <c r="E1" s="62"/>
      <c r="F1" s="62"/>
      <c r="G1" s="62"/>
      <c r="H1" s="62"/>
      <c r="I1" s="62"/>
    </row>
    <row r="2" spans="2:11" s="49" customFormat="1" ht="25.8" x14ac:dyDescent="0.95">
      <c r="B2" s="62" t="s">
        <v>13</v>
      </c>
      <c r="C2" s="62"/>
      <c r="D2" s="62"/>
      <c r="E2" s="62"/>
      <c r="F2" s="62"/>
      <c r="G2" s="62"/>
      <c r="H2" s="62"/>
      <c r="I2" s="62"/>
    </row>
    <row r="3" spans="2:11" s="41" customFormat="1" ht="20.100000000000001" customHeight="1" x14ac:dyDescent="0.55000000000000004">
      <c r="B3" s="64" t="s">
        <v>24</v>
      </c>
      <c r="C3" s="64"/>
      <c r="D3" s="64"/>
      <c r="E3" s="64"/>
      <c r="F3" s="64"/>
      <c r="G3" s="64"/>
      <c r="H3" s="64"/>
      <c r="I3" s="64"/>
    </row>
    <row r="4" spans="2:11" x14ac:dyDescent="0.55000000000000004">
      <c r="B4" s="57"/>
      <c r="C4" s="58"/>
      <c r="D4" s="57"/>
      <c r="E4" s="57"/>
      <c r="F4" s="57"/>
      <c r="G4" s="57"/>
      <c r="H4" s="57"/>
      <c r="I4" s="57"/>
    </row>
    <row r="5" spans="2:11" x14ac:dyDescent="0.55000000000000004">
      <c r="B5" s="57"/>
      <c r="C5" s="9"/>
      <c r="D5" s="10"/>
      <c r="E5" s="10"/>
      <c r="F5" s="10"/>
      <c r="G5" s="10"/>
      <c r="H5" s="10"/>
      <c r="I5" s="57"/>
    </row>
    <row r="6" spans="2:11" ht="18.75" customHeight="1" x14ac:dyDescent="0.55000000000000004">
      <c r="B6" s="57"/>
      <c r="C6" s="11" t="s">
        <v>0</v>
      </c>
      <c r="D6" s="24">
        <v>54</v>
      </c>
      <c r="E6" s="12"/>
      <c r="F6" s="4">
        <f>IF(D34&lt;&gt;"",38.4,IF(D35&lt;&gt;"",54.4,D27))</f>
        <v>54.4</v>
      </c>
      <c r="G6" s="13" t="s">
        <v>7</v>
      </c>
      <c r="H6" s="10"/>
      <c r="I6" s="57"/>
    </row>
    <row r="7" spans="2:11" ht="18.75" customHeight="1" x14ac:dyDescent="0.75">
      <c r="B7" s="57"/>
      <c r="C7" s="11" t="s">
        <v>1</v>
      </c>
      <c r="D7" s="51">
        <v>16</v>
      </c>
      <c r="E7" s="12"/>
      <c r="F7" s="5">
        <f>F6/D6</f>
        <v>1.0074074074074073</v>
      </c>
      <c r="G7" s="13" t="s">
        <v>8</v>
      </c>
      <c r="H7" s="10"/>
      <c r="I7" s="57"/>
      <c r="J7" s="33" t="str">
        <f>IF(D7&gt;16,"Weeks should not exceed 16",IF(D7=0,"Weeks should be greater than Zero",""))</f>
        <v/>
      </c>
    </row>
    <row r="8" spans="2:11" ht="18.75" customHeight="1" x14ac:dyDescent="0.75">
      <c r="B8" s="57"/>
      <c r="C8" s="11" t="s">
        <v>2</v>
      </c>
      <c r="D8" s="51">
        <v>2</v>
      </c>
      <c r="E8" s="12"/>
      <c r="F8" s="12"/>
      <c r="G8" s="14"/>
      <c r="H8" s="10"/>
      <c r="I8" s="57"/>
      <c r="J8" s="33" t="str">
        <f>IF(D8&gt;7,"Days/Week should not exceed 7",IF(D8=0,"Days/Week should be greater than Zero",""))</f>
        <v/>
      </c>
    </row>
    <row r="9" spans="2:11" ht="18.75" customHeight="1" x14ac:dyDescent="0.75">
      <c r="B9" s="57"/>
      <c r="C9" s="17" t="s">
        <v>6</v>
      </c>
      <c r="D9" s="52">
        <v>0</v>
      </c>
      <c r="E9" s="12"/>
      <c r="F9" s="12"/>
      <c r="G9" s="14"/>
      <c r="H9" s="10"/>
      <c r="I9" s="57"/>
      <c r="J9" s="32" t="str">
        <f>IF(D7=16,(IF(D9&lt;&gt;0,"No Holidays for Weekly Census Classes","")),IF(D9=0,"Have you included Holidays?",""))</f>
        <v/>
      </c>
    </row>
    <row r="10" spans="2:11" ht="18.75" customHeight="1" x14ac:dyDescent="0.7">
      <c r="B10" s="57"/>
      <c r="C10" s="11" t="s">
        <v>9</v>
      </c>
      <c r="D10" s="25">
        <v>0.58333333333333337</v>
      </c>
      <c r="E10" s="12"/>
      <c r="F10" s="6">
        <f>(D10+F17)</f>
        <v>0.64236111111111116</v>
      </c>
      <c r="G10" s="13" t="s">
        <v>10</v>
      </c>
      <c r="H10" s="10"/>
      <c r="I10" s="57"/>
      <c r="J10" s="50" t="str">
        <f>IF(D34&lt;&gt;"",F10+D28,IF(D35&lt;&gt;"",F10+D29,""))</f>
        <v/>
      </c>
      <c r="K10" s="8" t="str">
        <f>IF(D34&lt;&gt;"","65-Minute End Time",IF(D35&lt;&gt;"","70-Minute End Time",""))</f>
        <v/>
      </c>
    </row>
    <row r="11" spans="2:11" x14ac:dyDescent="0.55000000000000004">
      <c r="B11" s="57"/>
      <c r="C11" s="11"/>
      <c r="D11" s="20"/>
      <c r="E11" s="12"/>
      <c r="F11" s="12"/>
      <c r="G11" s="10"/>
      <c r="H11" s="10"/>
      <c r="I11" s="57"/>
      <c r="J11" s="27"/>
    </row>
    <row r="12" spans="2:11" x14ac:dyDescent="0.55000000000000004">
      <c r="B12" s="57"/>
      <c r="C12" s="11"/>
      <c r="D12" s="15" t="s">
        <v>4</v>
      </c>
      <c r="E12" s="12"/>
      <c r="F12" s="16" t="s">
        <v>5</v>
      </c>
      <c r="G12" s="14"/>
      <c r="H12" s="10"/>
      <c r="I12" s="57"/>
      <c r="J12" s="26"/>
    </row>
    <row r="13" spans="2:11" x14ac:dyDescent="0.55000000000000004">
      <c r="B13" s="57"/>
      <c r="C13" s="17" t="s">
        <v>19</v>
      </c>
      <c r="D13" s="34">
        <f>VLOOKUP(D26,Chart!$A$1:$E$122,3,FALSE)</f>
        <v>85</v>
      </c>
      <c r="E13" s="12"/>
      <c r="F13" s="7" t="str">
        <f>TEXT(D13/24/60,"h:mm")</f>
        <v>1:25</v>
      </c>
      <c r="G13" s="18" t="s">
        <v>18</v>
      </c>
      <c r="H13" s="10"/>
      <c r="I13" s="57"/>
      <c r="J13" s="26"/>
    </row>
    <row r="14" spans="2:11" x14ac:dyDescent="0.55000000000000004">
      <c r="B14" s="57"/>
      <c r="C14" s="11"/>
      <c r="D14" s="12"/>
      <c r="E14" s="12"/>
      <c r="F14" s="12"/>
      <c r="G14" s="14"/>
      <c r="H14" s="10"/>
      <c r="I14" s="57"/>
      <c r="J14" s="26"/>
    </row>
    <row r="15" spans="2:11" ht="20.399999999999999" x14ac:dyDescent="0.55000000000000004">
      <c r="B15" s="57"/>
      <c r="C15" s="17" t="s">
        <v>20</v>
      </c>
      <c r="D15" s="34">
        <f>VLOOKUP(D26,Chart!$A$1:$E$122,4,FALSE)</f>
        <v>0</v>
      </c>
      <c r="E15" s="12"/>
      <c r="F15" s="7" t="str">
        <f>TEXT(D15/24/60,"h:mm")</f>
        <v>0:00</v>
      </c>
      <c r="G15" s="19"/>
      <c r="H15" s="10"/>
      <c r="I15" s="57"/>
      <c r="J15" s="37"/>
    </row>
    <row r="16" spans="2:11" ht="20.399999999999999" x14ac:dyDescent="0.55000000000000004">
      <c r="B16" s="57"/>
      <c r="C16" s="11"/>
      <c r="D16" s="12"/>
      <c r="E16" s="12"/>
      <c r="F16" s="12"/>
      <c r="G16" s="14"/>
      <c r="H16" s="10"/>
      <c r="I16" s="57"/>
      <c r="J16" s="37"/>
    </row>
    <row r="17" spans="2:14" ht="28.8" x14ac:dyDescent="0.55000000000000004">
      <c r="B17" s="57"/>
      <c r="C17" s="17" t="s">
        <v>21</v>
      </c>
      <c r="D17" s="35">
        <f>D13+D15</f>
        <v>85</v>
      </c>
      <c r="E17" s="12"/>
      <c r="F17" s="36" t="str">
        <f>TEXT(D17/24/60,"h:mm")</f>
        <v>1:25</v>
      </c>
      <c r="G17" s="60" t="s">
        <v>11</v>
      </c>
      <c r="H17" s="61"/>
      <c r="I17" s="57"/>
      <c r="J17" s="63" t="str">
        <f>IF(D34&lt;&gt;"",D34,IF(D35&lt;&gt;"",D35,IF(D36&lt;&gt;"",D36,IF(D37&lt;&gt;"",D37,""))))</f>
        <v/>
      </c>
      <c r="K17" s="63"/>
      <c r="L17" s="63"/>
      <c r="M17" s="63"/>
      <c r="N17" s="63"/>
    </row>
    <row r="18" spans="2:14" ht="25" customHeight="1" x14ac:dyDescent="0.55000000000000004">
      <c r="B18" s="57"/>
      <c r="C18" s="9"/>
      <c r="D18" s="10"/>
      <c r="E18" s="10"/>
      <c r="F18" s="10"/>
      <c r="G18" s="10"/>
      <c r="I18" s="57"/>
    </row>
    <row r="19" spans="2:14" ht="15.75" customHeight="1" x14ac:dyDescent="0.55000000000000004">
      <c r="B19" s="57"/>
      <c r="C19" s="58"/>
      <c r="D19" s="57"/>
      <c r="E19" s="57"/>
      <c r="F19" s="57"/>
      <c r="G19" s="57"/>
      <c r="H19" s="59" t="s">
        <v>48</v>
      </c>
      <c r="I19" s="57"/>
    </row>
    <row r="20" spans="2:14" hidden="1" x14ac:dyDescent="0.55000000000000004">
      <c r="C20" s="21" t="s">
        <v>39</v>
      </c>
    </row>
    <row r="21" spans="2:14" s="42" customFormat="1" hidden="1" x14ac:dyDescent="0.55000000000000004">
      <c r="C21" s="44" t="s">
        <v>25</v>
      </c>
      <c r="D21" s="45" t="str">
        <f>IF(D7=16,"Y","N")</f>
        <v>Y</v>
      </c>
      <c r="G21" s="43"/>
    </row>
    <row r="22" spans="2:14" s="42" customFormat="1" hidden="1" x14ac:dyDescent="0.55000000000000004">
      <c r="C22" s="44" t="s">
        <v>27</v>
      </c>
      <c r="D22" s="45">
        <f>(D7*D8)-D9</f>
        <v>32</v>
      </c>
      <c r="G22" s="43"/>
    </row>
    <row r="23" spans="2:14" s="42" customFormat="1" hidden="1" x14ac:dyDescent="0.55000000000000004">
      <c r="C23" s="44" t="s">
        <v>28</v>
      </c>
      <c r="D23" s="47">
        <f>IF(D21="Y",(16.3*D8),D22)</f>
        <v>32.6</v>
      </c>
      <c r="G23" s="43"/>
    </row>
    <row r="24" spans="2:14" s="42" customFormat="1" hidden="1" x14ac:dyDescent="0.55000000000000004">
      <c r="C24" s="44" t="s">
        <v>34</v>
      </c>
      <c r="D24" s="46">
        <f>IF(D30="Y",0.9,IF(D32&lt;&gt;"N",D32,D6/D23))</f>
        <v>1.656441717791411</v>
      </c>
      <c r="G24" s="43"/>
    </row>
    <row r="25" spans="2:14" s="42" customFormat="1" hidden="1" x14ac:dyDescent="0.55000000000000004">
      <c r="C25" s="44" t="s">
        <v>47</v>
      </c>
      <c r="D25" s="48">
        <f>IF($D$21="Y",ROUND(($D$24+0.04),1),ROUND(($D$24+0.005),1))</f>
        <v>1.7</v>
      </c>
      <c r="G25" s="43"/>
    </row>
    <row r="26" spans="2:14" s="42" customFormat="1" hidden="1" x14ac:dyDescent="0.55000000000000004">
      <c r="C26" s="44" t="s">
        <v>35</v>
      </c>
      <c r="D26" s="48">
        <f>IF(ISNA(VLOOKUP(D25,Chart!$A$1:$E$122,2,FALSE))=TRUE,0,D25)</f>
        <v>1.7</v>
      </c>
      <c r="G26" s="43"/>
    </row>
    <row r="27" spans="2:14" s="42" customFormat="1" hidden="1" x14ac:dyDescent="0.55000000000000004">
      <c r="C27" s="44" t="s">
        <v>26</v>
      </c>
      <c r="D27" s="48">
        <f>IF(D26=0,0,D22*VLOOKUP(D26,Chart!$A$1:$E$122,2,FALSE))</f>
        <v>54.4</v>
      </c>
      <c r="G27" s="43"/>
    </row>
    <row r="28" spans="2:14" s="42" customFormat="1" hidden="1" x14ac:dyDescent="0.55000000000000004">
      <c r="C28" s="44" t="s">
        <v>33</v>
      </c>
      <c r="D28" s="54" t="str">
        <f>TEXT(15/24/60,"h:mm")</f>
        <v>0:15</v>
      </c>
      <c r="G28" s="43"/>
    </row>
    <row r="29" spans="2:14" s="42" customFormat="1" hidden="1" x14ac:dyDescent="0.55000000000000004">
      <c r="C29" s="44" t="s">
        <v>29</v>
      </c>
      <c r="D29" s="54" t="str">
        <f>TEXT(20/24/60,"h:mm")</f>
        <v>0:20</v>
      </c>
      <c r="G29" s="43"/>
    </row>
    <row r="30" spans="2:14" s="42" customFormat="1" hidden="1" x14ac:dyDescent="0.55000000000000004">
      <c r="C30" s="44" t="s">
        <v>31</v>
      </c>
      <c r="D30" s="54" t="str">
        <f>IF(D6/D23&gt;0.949,IF(D6/D23&lt;1,"Y","N"),"N")</f>
        <v>N</v>
      </c>
      <c r="G30" s="43"/>
    </row>
    <row r="31" spans="2:14" s="42" customFormat="1" hidden="1" x14ac:dyDescent="0.55000000000000004">
      <c r="C31" s="44" t="s">
        <v>30</v>
      </c>
      <c r="D31" s="54" t="str">
        <f>CONCATENATE(D6,"-",D22)</f>
        <v>54-32</v>
      </c>
      <c r="G31" s="43"/>
    </row>
    <row r="32" spans="2:14" s="42" customFormat="1" hidden="1" x14ac:dyDescent="0.55000000000000004">
      <c r="C32" s="44" t="s">
        <v>32</v>
      </c>
      <c r="D32" s="55" t="str">
        <f>IF(ISNA(VLOOKUP(D31,Exceptions!$A$1:$B$50,2,FALSE))=TRUE,"N","0")</f>
        <v>N</v>
      </c>
      <c r="G32" s="43"/>
      <c r="J32" s="53"/>
    </row>
    <row r="33" spans="2:7" hidden="1" x14ac:dyDescent="0.55000000000000004">
      <c r="C33" s="40" t="s">
        <v>22</v>
      </c>
      <c r="D33" s="39"/>
    </row>
    <row r="34" spans="2:7" s="23" customFormat="1" hidden="1" x14ac:dyDescent="0.55000000000000004">
      <c r="B34" s="56" t="s">
        <v>36</v>
      </c>
      <c r="C34" s="56" t="s">
        <v>37</v>
      </c>
      <c r="D34" s="23" t="str">
        <f>IF(D21="Y",IF(D6=36,IF(D8=2,"Schedule one 50-minute and one 65-minute session",""),""),"")</f>
        <v/>
      </c>
      <c r="G34" s="38"/>
    </row>
    <row r="35" spans="2:7" s="23" customFormat="1" hidden="1" x14ac:dyDescent="0.55000000000000004">
      <c r="B35" s="56" t="s">
        <v>36</v>
      </c>
      <c r="C35" s="56" t="s">
        <v>38</v>
      </c>
      <c r="D35" s="23" t="str">
        <f>IF(D21="Y",IF(D6=54,IF(D8=3,"Schedule two 50-minute and one 70-minute sessions",""),""),"")</f>
        <v/>
      </c>
      <c r="G35" s="38"/>
    </row>
    <row r="36" spans="2:7" s="23" customFormat="1" ht="15" hidden="1" customHeight="1" x14ac:dyDescent="0.55000000000000004">
      <c r="B36" s="56" t="s">
        <v>36</v>
      </c>
      <c r="C36" s="56" t="s">
        <v>40</v>
      </c>
      <c r="D36" s="23" t="str">
        <f>IF(D17&lt;50,IF(D17&gt;0,"No Apportionment for this Pattern",""),"")</f>
        <v/>
      </c>
      <c r="G36" s="38"/>
    </row>
    <row r="37" spans="2:7" hidden="1" x14ac:dyDescent="0.55000000000000004">
      <c r="C37" s="56" t="s">
        <v>46</v>
      </c>
      <c r="D37" s="8" t="str">
        <f>IF(D26=0,"Inappropriate Meeting Pattern","")</f>
        <v/>
      </c>
    </row>
  </sheetData>
  <sheetProtection password="C700" sheet="1" objects="1" scenarios="1" selectLockedCells="1"/>
  <mergeCells count="5">
    <mergeCell ref="G17:H17"/>
    <mergeCell ref="B1:I1"/>
    <mergeCell ref="J17:N17"/>
    <mergeCell ref="B3:I3"/>
    <mergeCell ref="B2:I2"/>
  </mergeCells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122"/>
  <sheetViews>
    <sheetView workbookViewId="0">
      <selection activeCell="A2" sqref="A2"/>
    </sheetView>
  </sheetViews>
  <sheetFormatPr defaultColWidth="12.41796875" defaultRowHeight="14.4" x14ac:dyDescent="0.55000000000000004"/>
  <cols>
    <col min="1" max="2" width="15.83984375" style="3" customWidth="1"/>
    <col min="3" max="3" width="15.41796875" customWidth="1"/>
    <col min="4" max="4" width="16.15625" bestFit="1" customWidth="1"/>
    <col min="5" max="5" width="15.68359375" bestFit="1" customWidth="1"/>
    <col min="6" max="6" width="7.68359375" style="28" customWidth="1"/>
  </cols>
  <sheetData>
    <row r="1" spans="1:6" s="1" customFormat="1" x14ac:dyDescent="0.55000000000000004">
      <c r="A1" s="2" t="s">
        <v>23</v>
      </c>
      <c r="B1" s="2" t="s">
        <v>3</v>
      </c>
      <c r="C1" s="1" t="s">
        <v>14</v>
      </c>
      <c r="D1" s="1" t="s">
        <v>15</v>
      </c>
      <c r="E1" s="1" t="s">
        <v>16</v>
      </c>
    </row>
    <row r="2" spans="1:6" x14ac:dyDescent="0.55000000000000004">
      <c r="A2" s="3">
        <v>0</v>
      </c>
      <c r="B2" s="3">
        <v>0</v>
      </c>
      <c r="C2">
        <v>0</v>
      </c>
      <c r="D2">
        <v>0</v>
      </c>
      <c r="E2">
        <f>C2+D2</f>
        <v>0</v>
      </c>
    </row>
    <row r="3" spans="1:6" x14ac:dyDescent="0.55000000000000004">
      <c r="A3" s="3">
        <v>0.1</v>
      </c>
      <c r="B3" s="3">
        <v>0.1</v>
      </c>
      <c r="C3">
        <v>5</v>
      </c>
      <c r="D3">
        <v>0</v>
      </c>
      <c r="E3">
        <f t="shared" ref="E3:E66" si="0">C3+D3</f>
        <v>5</v>
      </c>
    </row>
    <row r="4" spans="1:6" x14ac:dyDescent="0.55000000000000004">
      <c r="A4" s="3">
        <v>0.2</v>
      </c>
      <c r="B4" s="3">
        <v>0.2</v>
      </c>
      <c r="C4">
        <v>10</v>
      </c>
      <c r="D4">
        <v>0</v>
      </c>
      <c r="E4">
        <f t="shared" si="0"/>
        <v>10</v>
      </c>
    </row>
    <row r="5" spans="1:6" x14ac:dyDescent="0.55000000000000004">
      <c r="A5" s="3">
        <v>0.3</v>
      </c>
      <c r="B5" s="3">
        <v>0.3</v>
      </c>
      <c r="C5">
        <v>15</v>
      </c>
      <c r="D5">
        <v>0</v>
      </c>
      <c r="E5">
        <f t="shared" si="0"/>
        <v>15</v>
      </c>
    </row>
    <row r="6" spans="1:6" x14ac:dyDescent="0.55000000000000004">
      <c r="A6" s="3">
        <v>0.4</v>
      </c>
      <c r="B6" s="3">
        <v>0.4</v>
      </c>
      <c r="C6">
        <v>20</v>
      </c>
      <c r="D6">
        <v>0</v>
      </c>
      <c r="E6">
        <f t="shared" si="0"/>
        <v>20</v>
      </c>
    </row>
    <row r="7" spans="1:6" x14ac:dyDescent="0.55000000000000004">
      <c r="A7" s="3">
        <v>0.5</v>
      </c>
      <c r="B7" s="3">
        <v>0.5</v>
      </c>
      <c r="C7">
        <v>25</v>
      </c>
      <c r="D7">
        <v>0</v>
      </c>
      <c r="E7">
        <f t="shared" si="0"/>
        <v>25</v>
      </c>
    </row>
    <row r="8" spans="1:6" x14ac:dyDescent="0.55000000000000004">
      <c r="A8" s="3">
        <v>0.6</v>
      </c>
      <c r="B8" s="3">
        <v>0.6</v>
      </c>
      <c r="C8">
        <v>30</v>
      </c>
      <c r="D8">
        <v>0</v>
      </c>
      <c r="E8">
        <f t="shared" si="0"/>
        <v>30</v>
      </c>
    </row>
    <row r="9" spans="1:6" x14ac:dyDescent="0.55000000000000004">
      <c r="A9" s="3">
        <v>0.7</v>
      </c>
      <c r="B9" s="3">
        <v>0.7</v>
      </c>
      <c r="C9">
        <v>35</v>
      </c>
      <c r="D9">
        <v>0</v>
      </c>
      <c r="E9">
        <f t="shared" si="0"/>
        <v>35</v>
      </c>
    </row>
    <row r="10" spans="1:6" x14ac:dyDescent="0.55000000000000004">
      <c r="A10" s="3">
        <v>0.8</v>
      </c>
      <c r="B10" s="3">
        <v>0.8</v>
      </c>
      <c r="C10">
        <v>40</v>
      </c>
      <c r="D10">
        <v>0</v>
      </c>
      <c r="E10">
        <f t="shared" si="0"/>
        <v>40</v>
      </c>
    </row>
    <row r="11" spans="1:6" x14ac:dyDescent="0.55000000000000004">
      <c r="A11" s="3">
        <v>0.9</v>
      </c>
      <c r="B11" s="3">
        <v>0.9</v>
      </c>
      <c r="C11">
        <v>45</v>
      </c>
      <c r="D11">
        <v>0</v>
      </c>
      <c r="E11">
        <f t="shared" si="0"/>
        <v>45</v>
      </c>
    </row>
    <row r="12" spans="1:6" x14ac:dyDescent="0.55000000000000004">
      <c r="A12" s="3">
        <v>1</v>
      </c>
      <c r="B12" s="3">
        <v>1</v>
      </c>
      <c r="C12">
        <v>50</v>
      </c>
      <c r="D12">
        <v>0</v>
      </c>
      <c r="E12">
        <f t="shared" si="0"/>
        <v>50</v>
      </c>
    </row>
    <row r="13" spans="1:6" x14ac:dyDescent="0.55000000000000004">
      <c r="A13" s="29">
        <v>1.1000000000000001</v>
      </c>
      <c r="B13" s="29">
        <v>1</v>
      </c>
      <c r="C13" s="30">
        <v>50</v>
      </c>
      <c r="D13" s="30">
        <v>0</v>
      </c>
      <c r="E13" s="30">
        <f t="shared" si="0"/>
        <v>50</v>
      </c>
      <c r="F13" s="31" t="s">
        <v>17</v>
      </c>
    </row>
    <row r="14" spans="1:6" x14ac:dyDescent="0.55000000000000004">
      <c r="A14" s="29">
        <v>1.2</v>
      </c>
      <c r="B14" s="29">
        <v>1.3</v>
      </c>
      <c r="C14" s="30">
        <v>65</v>
      </c>
      <c r="D14" s="30">
        <v>0</v>
      </c>
      <c r="E14" s="30">
        <f t="shared" si="0"/>
        <v>65</v>
      </c>
      <c r="F14" s="31" t="s">
        <v>17</v>
      </c>
    </row>
    <row r="15" spans="1:6" x14ac:dyDescent="0.55000000000000004">
      <c r="A15" s="3">
        <v>1.3</v>
      </c>
      <c r="B15" s="3">
        <v>1.3</v>
      </c>
      <c r="C15">
        <v>65</v>
      </c>
      <c r="D15">
        <v>0</v>
      </c>
      <c r="E15">
        <f t="shared" si="0"/>
        <v>65</v>
      </c>
    </row>
    <row r="16" spans="1:6" x14ac:dyDescent="0.55000000000000004">
      <c r="A16" s="3">
        <v>1.4</v>
      </c>
      <c r="B16" s="3">
        <v>1.4</v>
      </c>
      <c r="C16">
        <v>70</v>
      </c>
      <c r="D16">
        <v>0</v>
      </c>
      <c r="E16">
        <f t="shared" si="0"/>
        <v>70</v>
      </c>
    </row>
    <row r="17" spans="1:6" x14ac:dyDescent="0.55000000000000004">
      <c r="A17" s="3">
        <v>1.5</v>
      </c>
      <c r="B17" s="3">
        <v>1.5</v>
      </c>
      <c r="C17">
        <v>75</v>
      </c>
      <c r="D17">
        <v>0</v>
      </c>
      <c r="E17">
        <f t="shared" si="0"/>
        <v>75</v>
      </c>
    </row>
    <row r="18" spans="1:6" x14ac:dyDescent="0.55000000000000004">
      <c r="A18" s="3">
        <v>1.6</v>
      </c>
      <c r="B18" s="3">
        <v>1.6</v>
      </c>
      <c r="C18">
        <v>80</v>
      </c>
      <c r="D18">
        <v>0</v>
      </c>
      <c r="E18">
        <f t="shared" si="0"/>
        <v>80</v>
      </c>
    </row>
    <row r="19" spans="1:6" x14ac:dyDescent="0.55000000000000004">
      <c r="A19" s="3">
        <v>1.7</v>
      </c>
      <c r="B19" s="3">
        <v>1.7</v>
      </c>
      <c r="C19">
        <v>85</v>
      </c>
      <c r="D19">
        <v>0</v>
      </c>
      <c r="E19">
        <f t="shared" si="0"/>
        <v>85</v>
      </c>
    </row>
    <row r="20" spans="1:6" x14ac:dyDescent="0.55000000000000004">
      <c r="A20" s="3">
        <v>1.8</v>
      </c>
      <c r="B20" s="3">
        <v>1.8</v>
      </c>
      <c r="C20">
        <v>90</v>
      </c>
      <c r="D20">
        <v>0</v>
      </c>
      <c r="E20">
        <f t="shared" si="0"/>
        <v>90</v>
      </c>
    </row>
    <row r="21" spans="1:6" x14ac:dyDescent="0.55000000000000004">
      <c r="A21" s="3">
        <v>1.9</v>
      </c>
      <c r="B21" s="3">
        <v>1.9</v>
      </c>
      <c r="C21">
        <v>95</v>
      </c>
      <c r="D21">
        <v>0</v>
      </c>
      <c r="E21">
        <f t="shared" si="0"/>
        <v>95</v>
      </c>
    </row>
    <row r="22" spans="1:6" x14ac:dyDescent="0.55000000000000004">
      <c r="A22" s="3">
        <v>2</v>
      </c>
      <c r="B22" s="3">
        <v>2</v>
      </c>
      <c r="C22">
        <v>100</v>
      </c>
      <c r="D22">
        <v>10</v>
      </c>
      <c r="E22">
        <f t="shared" si="0"/>
        <v>110</v>
      </c>
    </row>
    <row r="23" spans="1:6" x14ac:dyDescent="0.55000000000000004">
      <c r="A23" s="29">
        <v>2.1</v>
      </c>
      <c r="B23" s="29">
        <v>2</v>
      </c>
      <c r="C23" s="30">
        <v>100</v>
      </c>
      <c r="D23" s="30">
        <v>10</v>
      </c>
      <c r="E23" s="30">
        <f t="shared" si="0"/>
        <v>110</v>
      </c>
      <c r="F23" s="31" t="s">
        <v>17</v>
      </c>
    </row>
    <row r="24" spans="1:6" x14ac:dyDescent="0.55000000000000004">
      <c r="A24" s="29">
        <v>2.2000000000000002</v>
      </c>
      <c r="B24" s="29">
        <v>2.2999999999999998</v>
      </c>
      <c r="C24" s="30">
        <v>115</v>
      </c>
      <c r="D24" s="30">
        <v>10</v>
      </c>
      <c r="E24" s="30">
        <f t="shared" si="0"/>
        <v>125</v>
      </c>
      <c r="F24" s="31" t="s">
        <v>17</v>
      </c>
    </row>
    <row r="25" spans="1:6" x14ac:dyDescent="0.55000000000000004">
      <c r="A25" s="3">
        <v>2.2999999999999998</v>
      </c>
      <c r="B25" s="3">
        <v>2.2999999999999998</v>
      </c>
      <c r="C25">
        <v>115</v>
      </c>
      <c r="D25">
        <v>10</v>
      </c>
      <c r="E25">
        <f t="shared" si="0"/>
        <v>125</v>
      </c>
    </row>
    <row r="26" spans="1:6" x14ac:dyDescent="0.55000000000000004">
      <c r="A26" s="3">
        <v>2.4</v>
      </c>
      <c r="B26" s="3">
        <v>2.4</v>
      </c>
      <c r="C26">
        <v>120</v>
      </c>
      <c r="D26">
        <v>10</v>
      </c>
      <c r="E26">
        <f t="shared" si="0"/>
        <v>130</v>
      </c>
    </row>
    <row r="27" spans="1:6" x14ac:dyDescent="0.55000000000000004">
      <c r="A27" s="3">
        <v>2.5</v>
      </c>
      <c r="B27" s="3">
        <v>2.5</v>
      </c>
      <c r="C27">
        <v>125</v>
      </c>
      <c r="D27">
        <v>10</v>
      </c>
      <c r="E27">
        <f t="shared" si="0"/>
        <v>135</v>
      </c>
    </row>
    <row r="28" spans="1:6" x14ac:dyDescent="0.55000000000000004">
      <c r="A28" s="3">
        <v>2.6</v>
      </c>
      <c r="B28" s="3">
        <v>2.6</v>
      </c>
      <c r="C28">
        <v>130</v>
      </c>
      <c r="D28">
        <v>10</v>
      </c>
      <c r="E28">
        <f t="shared" si="0"/>
        <v>140</v>
      </c>
    </row>
    <row r="29" spans="1:6" x14ac:dyDescent="0.55000000000000004">
      <c r="A29" s="3">
        <v>2.7</v>
      </c>
      <c r="B29" s="3">
        <v>2.7</v>
      </c>
      <c r="C29">
        <v>135</v>
      </c>
      <c r="D29">
        <v>10</v>
      </c>
      <c r="E29">
        <f t="shared" si="0"/>
        <v>145</v>
      </c>
    </row>
    <row r="30" spans="1:6" x14ac:dyDescent="0.55000000000000004">
      <c r="A30" s="3">
        <v>2.8</v>
      </c>
      <c r="B30" s="3">
        <v>2.8</v>
      </c>
      <c r="C30">
        <v>140</v>
      </c>
      <c r="D30">
        <v>10</v>
      </c>
      <c r="E30">
        <f t="shared" si="0"/>
        <v>150</v>
      </c>
    </row>
    <row r="31" spans="1:6" x14ac:dyDescent="0.55000000000000004">
      <c r="A31" s="3">
        <v>2.9</v>
      </c>
      <c r="B31" s="3">
        <v>2.9</v>
      </c>
      <c r="C31">
        <v>145</v>
      </c>
      <c r="D31">
        <v>10</v>
      </c>
      <c r="E31">
        <f t="shared" si="0"/>
        <v>155</v>
      </c>
    </row>
    <row r="32" spans="1:6" x14ac:dyDescent="0.55000000000000004">
      <c r="A32" s="3">
        <v>3</v>
      </c>
      <c r="B32" s="3">
        <v>3</v>
      </c>
      <c r="C32">
        <v>150</v>
      </c>
      <c r="D32">
        <v>20</v>
      </c>
      <c r="E32">
        <f t="shared" si="0"/>
        <v>170</v>
      </c>
    </row>
    <row r="33" spans="1:6" x14ac:dyDescent="0.55000000000000004">
      <c r="A33" s="29">
        <v>3.1</v>
      </c>
      <c r="B33" s="29">
        <v>3</v>
      </c>
      <c r="C33" s="30">
        <v>150</v>
      </c>
      <c r="D33" s="30">
        <v>20</v>
      </c>
      <c r="E33" s="30">
        <f t="shared" si="0"/>
        <v>170</v>
      </c>
      <c r="F33" s="31" t="s">
        <v>17</v>
      </c>
    </row>
    <row r="34" spans="1:6" x14ac:dyDescent="0.55000000000000004">
      <c r="A34" s="29">
        <v>3.2</v>
      </c>
      <c r="B34" s="29">
        <v>3.3</v>
      </c>
      <c r="C34" s="30">
        <v>165</v>
      </c>
      <c r="D34" s="30">
        <v>20</v>
      </c>
      <c r="E34" s="30">
        <f t="shared" si="0"/>
        <v>185</v>
      </c>
      <c r="F34" s="31" t="s">
        <v>17</v>
      </c>
    </row>
    <row r="35" spans="1:6" x14ac:dyDescent="0.55000000000000004">
      <c r="A35" s="3">
        <v>3.3</v>
      </c>
      <c r="B35" s="3">
        <v>3.3</v>
      </c>
      <c r="C35">
        <v>165</v>
      </c>
      <c r="D35">
        <v>20</v>
      </c>
      <c r="E35">
        <f t="shared" si="0"/>
        <v>185</v>
      </c>
    </row>
    <row r="36" spans="1:6" x14ac:dyDescent="0.55000000000000004">
      <c r="A36" s="3">
        <v>3.4</v>
      </c>
      <c r="B36" s="3">
        <v>3.4</v>
      </c>
      <c r="C36">
        <v>170</v>
      </c>
      <c r="D36">
        <v>20</v>
      </c>
      <c r="E36">
        <f t="shared" si="0"/>
        <v>190</v>
      </c>
    </row>
    <row r="37" spans="1:6" x14ac:dyDescent="0.55000000000000004">
      <c r="A37" s="3">
        <v>3.5</v>
      </c>
      <c r="B37" s="3">
        <v>3.5</v>
      </c>
      <c r="C37">
        <v>175</v>
      </c>
      <c r="D37">
        <v>20</v>
      </c>
      <c r="E37">
        <f t="shared" si="0"/>
        <v>195</v>
      </c>
    </row>
    <row r="38" spans="1:6" x14ac:dyDescent="0.55000000000000004">
      <c r="A38" s="3">
        <v>3.6</v>
      </c>
      <c r="B38" s="3">
        <v>3.6</v>
      </c>
      <c r="C38">
        <v>180</v>
      </c>
      <c r="D38">
        <v>20</v>
      </c>
      <c r="E38">
        <f t="shared" si="0"/>
        <v>200</v>
      </c>
    </row>
    <row r="39" spans="1:6" x14ac:dyDescent="0.55000000000000004">
      <c r="A39" s="3">
        <v>3.7</v>
      </c>
      <c r="B39" s="3">
        <v>3.7</v>
      </c>
      <c r="C39">
        <v>185</v>
      </c>
      <c r="D39">
        <v>20</v>
      </c>
      <c r="E39">
        <f t="shared" si="0"/>
        <v>205</v>
      </c>
    </row>
    <row r="40" spans="1:6" x14ac:dyDescent="0.55000000000000004">
      <c r="A40" s="3">
        <v>3.8</v>
      </c>
      <c r="B40" s="3">
        <v>3.8</v>
      </c>
      <c r="C40">
        <v>190</v>
      </c>
      <c r="D40">
        <v>20</v>
      </c>
      <c r="E40">
        <f t="shared" si="0"/>
        <v>210</v>
      </c>
    </row>
    <row r="41" spans="1:6" x14ac:dyDescent="0.55000000000000004">
      <c r="A41" s="3">
        <v>3.9</v>
      </c>
      <c r="B41" s="3">
        <v>3.9</v>
      </c>
      <c r="C41">
        <v>195</v>
      </c>
      <c r="D41">
        <v>20</v>
      </c>
      <c r="E41">
        <f t="shared" si="0"/>
        <v>215</v>
      </c>
    </row>
    <row r="42" spans="1:6" x14ac:dyDescent="0.55000000000000004">
      <c r="A42" s="3">
        <v>4</v>
      </c>
      <c r="B42" s="3">
        <v>4</v>
      </c>
      <c r="C42">
        <v>200</v>
      </c>
      <c r="D42">
        <v>30</v>
      </c>
      <c r="E42">
        <f t="shared" si="0"/>
        <v>230</v>
      </c>
    </row>
    <row r="43" spans="1:6" x14ac:dyDescent="0.55000000000000004">
      <c r="A43" s="29">
        <v>4.0999999999999996</v>
      </c>
      <c r="B43" s="29">
        <v>4</v>
      </c>
      <c r="C43" s="30">
        <v>200</v>
      </c>
      <c r="D43" s="30">
        <v>30</v>
      </c>
      <c r="E43" s="30">
        <f t="shared" si="0"/>
        <v>230</v>
      </c>
      <c r="F43" s="31" t="s">
        <v>17</v>
      </c>
    </row>
    <row r="44" spans="1:6" x14ac:dyDescent="0.55000000000000004">
      <c r="A44" s="29">
        <v>4.2</v>
      </c>
      <c r="B44" s="29">
        <v>4.3</v>
      </c>
      <c r="C44" s="30">
        <v>215</v>
      </c>
      <c r="D44" s="30">
        <v>30</v>
      </c>
      <c r="E44" s="30">
        <f t="shared" si="0"/>
        <v>245</v>
      </c>
      <c r="F44" s="31" t="s">
        <v>17</v>
      </c>
    </row>
    <row r="45" spans="1:6" x14ac:dyDescent="0.55000000000000004">
      <c r="A45" s="3">
        <v>4.3</v>
      </c>
      <c r="B45" s="3">
        <v>4.3</v>
      </c>
      <c r="C45">
        <v>215</v>
      </c>
      <c r="D45">
        <v>30</v>
      </c>
      <c r="E45">
        <f t="shared" si="0"/>
        <v>245</v>
      </c>
    </row>
    <row r="46" spans="1:6" x14ac:dyDescent="0.55000000000000004">
      <c r="A46" s="3">
        <v>4.4000000000000004</v>
      </c>
      <c r="B46" s="3">
        <v>4.4000000000000004</v>
      </c>
      <c r="C46">
        <v>220</v>
      </c>
      <c r="D46">
        <v>30</v>
      </c>
      <c r="E46">
        <f t="shared" si="0"/>
        <v>250</v>
      </c>
    </row>
    <row r="47" spans="1:6" x14ac:dyDescent="0.55000000000000004">
      <c r="A47" s="3">
        <v>4.5</v>
      </c>
      <c r="B47" s="3">
        <v>4.5</v>
      </c>
      <c r="C47">
        <v>225</v>
      </c>
      <c r="D47">
        <v>30</v>
      </c>
      <c r="E47">
        <f t="shared" si="0"/>
        <v>255</v>
      </c>
    </row>
    <row r="48" spans="1:6" x14ac:dyDescent="0.55000000000000004">
      <c r="A48" s="3">
        <v>4.5999999999999996</v>
      </c>
      <c r="B48" s="3">
        <v>4.5999999999999996</v>
      </c>
      <c r="C48">
        <v>230</v>
      </c>
      <c r="D48">
        <v>30</v>
      </c>
      <c r="E48">
        <f t="shared" si="0"/>
        <v>260</v>
      </c>
    </row>
    <row r="49" spans="1:6" x14ac:dyDescent="0.55000000000000004">
      <c r="A49" s="3">
        <v>4.7</v>
      </c>
      <c r="B49" s="3">
        <v>4.7</v>
      </c>
      <c r="C49">
        <v>235</v>
      </c>
      <c r="D49">
        <v>30</v>
      </c>
      <c r="E49">
        <f t="shared" si="0"/>
        <v>265</v>
      </c>
    </row>
    <row r="50" spans="1:6" x14ac:dyDescent="0.55000000000000004">
      <c r="A50" s="3">
        <v>4.8</v>
      </c>
      <c r="B50" s="3">
        <v>4.8</v>
      </c>
      <c r="C50">
        <v>240</v>
      </c>
      <c r="D50">
        <v>30</v>
      </c>
      <c r="E50">
        <f t="shared" si="0"/>
        <v>270</v>
      </c>
    </row>
    <row r="51" spans="1:6" x14ac:dyDescent="0.55000000000000004">
      <c r="A51" s="3">
        <v>4.9000000000000004</v>
      </c>
      <c r="B51" s="3">
        <v>4.9000000000000004</v>
      </c>
      <c r="C51">
        <v>245</v>
      </c>
      <c r="D51">
        <v>30</v>
      </c>
      <c r="E51">
        <f t="shared" si="0"/>
        <v>275</v>
      </c>
    </row>
    <row r="52" spans="1:6" x14ac:dyDescent="0.55000000000000004">
      <c r="A52" s="3">
        <v>5</v>
      </c>
      <c r="B52" s="3">
        <v>5</v>
      </c>
      <c r="C52">
        <v>250</v>
      </c>
      <c r="D52">
        <v>40</v>
      </c>
      <c r="E52">
        <f t="shared" si="0"/>
        <v>290</v>
      </c>
    </row>
    <row r="53" spans="1:6" x14ac:dyDescent="0.55000000000000004">
      <c r="A53" s="29">
        <v>5.0999999999999996</v>
      </c>
      <c r="B53" s="29">
        <v>5</v>
      </c>
      <c r="C53" s="30">
        <v>250</v>
      </c>
      <c r="D53" s="30">
        <v>40</v>
      </c>
      <c r="E53" s="30">
        <f t="shared" si="0"/>
        <v>290</v>
      </c>
      <c r="F53" s="31" t="s">
        <v>17</v>
      </c>
    </row>
    <row r="54" spans="1:6" x14ac:dyDescent="0.55000000000000004">
      <c r="A54" s="29">
        <v>5.2</v>
      </c>
      <c r="B54" s="29">
        <v>5.3</v>
      </c>
      <c r="C54" s="30">
        <v>265</v>
      </c>
      <c r="D54" s="30">
        <v>40</v>
      </c>
      <c r="E54" s="30">
        <f t="shared" si="0"/>
        <v>305</v>
      </c>
      <c r="F54" s="31" t="s">
        <v>17</v>
      </c>
    </row>
    <row r="55" spans="1:6" x14ac:dyDescent="0.55000000000000004">
      <c r="A55" s="3">
        <v>5.3</v>
      </c>
      <c r="B55" s="3">
        <v>5.3</v>
      </c>
      <c r="C55">
        <v>265</v>
      </c>
      <c r="D55">
        <v>40</v>
      </c>
      <c r="E55">
        <f t="shared" si="0"/>
        <v>305</v>
      </c>
    </row>
    <row r="56" spans="1:6" x14ac:dyDescent="0.55000000000000004">
      <c r="A56" s="3">
        <v>5.4</v>
      </c>
      <c r="B56" s="3">
        <v>5.4</v>
      </c>
      <c r="C56">
        <v>270</v>
      </c>
      <c r="D56">
        <v>40</v>
      </c>
      <c r="E56">
        <f t="shared" si="0"/>
        <v>310</v>
      </c>
    </row>
    <row r="57" spans="1:6" x14ac:dyDescent="0.55000000000000004">
      <c r="A57" s="3">
        <v>5.5</v>
      </c>
      <c r="B57" s="3">
        <v>5.5</v>
      </c>
      <c r="C57">
        <v>275</v>
      </c>
      <c r="D57">
        <v>40</v>
      </c>
      <c r="E57">
        <f t="shared" si="0"/>
        <v>315</v>
      </c>
    </row>
    <row r="58" spans="1:6" x14ac:dyDescent="0.55000000000000004">
      <c r="A58" s="3">
        <v>5.6</v>
      </c>
      <c r="B58" s="3">
        <v>5.6</v>
      </c>
      <c r="C58">
        <v>280</v>
      </c>
      <c r="D58">
        <v>40</v>
      </c>
      <c r="E58">
        <f t="shared" si="0"/>
        <v>320</v>
      </c>
    </row>
    <row r="59" spans="1:6" x14ac:dyDescent="0.55000000000000004">
      <c r="A59" s="3">
        <v>5.7</v>
      </c>
      <c r="B59" s="3">
        <v>5.7</v>
      </c>
      <c r="C59">
        <v>285</v>
      </c>
      <c r="D59">
        <v>40</v>
      </c>
      <c r="E59">
        <f t="shared" si="0"/>
        <v>325</v>
      </c>
    </row>
    <row r="60" spans="1:6" x14ac:dyDescent="0.55000000000000004">
      <c r="A60" s="3">
        <v>5.8</v>
      </c>
      <c r="B60" s="3">
        <v>5.8</v>
      </c>
      <c r="C60">
        <v>290</v>
      </c>
      <c r="D60">
        <v>40</v>
      </c>
      <c r="E60">
        <f t="shared" si="0"/>
        <v>330</v>
      </c>
    </row>
    <row r="61" spans="1:6" x14ac:dyDescent="0.55000000000000004">
      <c r="A61" s="3">
        <v>5.9</v>
      </c>
      <c r="B61" s="3">
        <v>5.9</v>
      </c>
      <c r="C61">
        <v>295</v>
      </c>
      <c r="D61">
        <v>40</v>
      </c>
      <c r="E61">
        <f t="shared" si="0"/>
        <v>335</v>
      </c>
    </row>
    <row r="62" spans="1:6" x14ac:dyDescent="0.55000000000000004">
      <c r="A62" s="3">
        <v>6</v>
      </c>
      <c r="B62" s="3">
        <v>6</v>
      </c>
      <c r="C62">
        <v>300</v>
      </c>
      <c r="D62">
        <v>50</v>
      </c>
      <c r="E62">
        <f t="shared" si="0"/>
        <v>350</v>
      </c>
    </row>
    <row r="63" spans="1:6" x14ac:dyDescent="0.55000000000000004">
      <c r="A63" s="29">
        <v>6.1</v>
      </c>
      <c r="B63" s="29">
        <v>6</v>
      </c>
      <c r="C63" s="30">
        <v>300</v>
      </c>
      <c r="D63" s="30">
        <v>50</v>
      </c>
      <c r="E63" s="30">
        <f t="shared" si="0"/>
        <v>350</v>
      </c>
      <c r="F63" s="31" t="s">
        <v>17</v>
      </c>
    </row>
    <row r="64" spans="1:6" x14ac:dyDescent="0.55000000000000004">
      <c r="A64" s="29">
        <v>6.2</v>
      </c>
      <c r="B64" s="29">
        <v>6.3</v>
      </c>
      <c r="C64" s="30">
        <v>315</v>
      </c>
      <c r="D64" s="30">
        <v>50</v>
      </c>
      <c r="E64" s="30">
        <f t="shared" si="0"/>
        <v>365</v>
      </c>
      <c r="F64" s="31" t="s">
        <v>17</v>
      </c>
    </row>
    <row r="65" spans="1:6" x14ac:dyDescent="0.55000000000000004">
      <c r="A65" s="3">
        <v>6.3</v>
      </c>
      <c r="B65" s="3">
        <v>6.3</v>
      </c>
      <c r="C65">
        <v>315</v>
      </c>
      <c r="D65">
        <v>50</v>
      </c>
      <c r="E65">
        <f t="shared" si="0"/>
        <v>365</v>
      </c>
    </row>
    <row r="66" spans="1:6" x14ac:dyDescent="0.55000000000000004">
      <c r="A66" s="3">
        <v>6.4</v>
      </c>
      <c r="B66" s="3">
        <v>6.4</v>
      </c>
      <c r="C66">
        <v>320</v>
      </c>
      <c r="D66">
        <v>50</v>
      </c>
      <c r="E66">
        <f t="shared" si="0"/>
        <v>370</v>
      </c>
    </row>
    <row r="67" spans="1:6" x14ac:dyDescent="0.55000000000000004">
      <c r="A67" s="3">
        <v>6.5</v>
      </c>
      <c r="B67" s="3">
        <v>6.5</v>
      </c>
      <c r="C67">
        <v>325</v>
      </c>
      <c r="D67">
        <v>50</v>
      </c>
      <c r="E67">
        <f t="shared" ref="E67:E122" si="1">C67+D67</f>
        <v>375</v>
      </c>
    </row>
    <row r="68" spans="1:6" x14ac:dyDescent="0.55000000000000004">
      <c r="A68" s="3">
        <v>6.6</v>
      </c>
      <c r="B68" s="3">
        <v>6.6</v>
      </c>
      <c r="C68">
        <v>330</v>
      </c>
      <c r="D68">
        <v>50</v>
      </c>
      <c r="E68">
        <f t="shared" si="1"/>
        <v>380</v>
      </c>
    </row>
    <row r="69" spans="1:6" x14ac:dyDescent="0.55000000000000004">
      <c r="A69" s="3">
        <v>6.7</v>
      </c>
      <c r="B69" s="3">
        <v>6.7</v>
      </c>
      <c r="C69">
        <v>335</v>
      </c>
      <c r="D69">
        <v>50</v>
      </c>
      <c r="E69">
        <f t="shared" si="1"/>
        <v>385</v>
      </c>
    </row>
    <row r="70" spans="1:6" x14ac:dyDescent="0.55000000000000004">
      <c r="A70" s="3">
        <v>6.8</v>
      </c>
      <c r="B70" s="3">
        <v>6.8</v>
      </c>
      <c r="C70">
        <v>340</v>
      </c>
      <c r="D70">
        <v>50</v>
      </c>
      <c r="E70">
        <f t="shared" si="1"/>
        <v>390</v>
      </c>
    </row>
    <row r="71" spans="1:6" x14ac:dyDescent="0.55000000000000004">
      <c r="A71" s="3">
        <v>6.9</v>
      </c>
      <c r="B71" s="3">
        <v>6.9</v>
      </c>
      <c r="C71">
        <v>345</v>
      </c>
      <c r="D71">
        <v>50</v>
      </c>
      <c r="E71">
        <f t="shared" si="1"/>
        <v>395</v>
      </c>
    </row>
    <row r="72" spans="1:6" x14ac:dyDescent="0.55000000000000004">
      <c r="A72" s="3">
        <v>7</v>
      </c>
      <c r="B72" s="3">
        <v>7</v>
      </c>
      <c r="C72">
        <v>350</v>
      </c>
      <c r="D72">
        <v>60</v>
      </c>
      <c r="E72">
        <f t="shared" si="1"/>
        <v>410</v>
      </c>
    </row>
    <row r="73" spans="1:6" x14ac:dyDescent="0.55000000000000004">
      <c r="A73" s="29">
        <v>7.1</v>
      </c>
      <c r="B73" s="29">
        <v>7</v>
      </c>
      <c r="C73" s="30">
        <v>350</v>
      </c>
      <c r="D73" s="30">
        <v>60</v>
      </c>
      <c r="E73" s="30">
        <f t="shared" si="1"/>
        <v>410</v>
      </c>
      <c r="F73" s="31" t="s">
        <v>17</v>
      </c>
    </row>
    <row r="74" spans="1:6" x14ac:dyDescent="0.55000000000000004">
      <c r="A74" s="29">
        <v>7.2</v>
      </c>
      <c r="B74" s="29">
        <v>7.3</v>
      </c>
      <c r="C74" s="30">
        <v>365</v>
      </c>
      <c r="D74" s="30">
        <v>60</v>
      </c>
      <c r="E74" s="30">
        <f t="shared" si="1"/>
        <v>425</v>
      </c>
      <c r="F74" s="31" t="s">
        <v>17</v>
      </c>
    </row>
    <row r="75" spans="1:6" x14ac:dyDescent="0.55000000000000004">
      <c r="A75" s="3">
        <v>7.3</v>
      </c>
      <c r="B75" s="3">
        <v>7.3</v>
      </c>
      <c r="C75">
        <v>365</v>
      </c>
      <c r="D75">
        <v>60</v>
      </c>
      <c r="E75">
        <f t="shared" si="1"/>
        <v>425</v>
      </c>
    </row>
    <row r="76" spans="1:6" x14ac:dyDescent="0.55000000000000004">
      <c r="A76" s="3">
        <v>7.4</v>
      </c>
      <c r="B76" s="3">
        <v>7.4</v>
      </c>
      <c r="C76">
        <v>370</v>
      </c>
      <c r="D76">
        <v>60</v>
      </c>
      <c r="E76">
        <f t="shared" si="1"/>
        <v>430</v>
      </c>
    </row>
    <row r="77" spans="1:6" x14ac:dyDescent="0.55000000000000004">
      <c r="A77" s="3">
        <v>7.5</v>
      </c>
      <c r="B77" s="3">
        <v>7.5</v>
      </c>
      <c r="C77">
        <v>375</v>
      </c>
      <c r="D77">
        <v>60</v>
      </c>
      <c r="E77">
        <f t="shared" si="1"/>
        <v>435</v>
      </c>
    </row>
    <row r="78" spans="1:6" x14ac:dyDescent="0.55000000000000004">
      <c r="A78" s="3">
        <v>7.6</v>
      </c>
      <c r="B78" s="3">
        <v>7.6</v>
      </c>
      <c r="C78">
        <v>380</v>
      </c>
      <c r="D78">
        <v>60</v>
      </c>
      <c r="E78">
        <f t="shared" si="1"/>
        <v>440</v>
      </c>
    </row>
    <row r="79" spans="1:6" x14ac:dyDescent="0.55000000000000004">
      <c r="A79" s="3">
        <v>7.7</v>
      </c>
      <c r="B79" s="3">
        <v>7.7</v>
      </c>
      <c r="C79">
        <v>385</v>
      </c>
      <c r="D79">
        <v>60</v>
      </c>
      <c r="E79">
        <f t="shared" si="1"/>
        <v>445</v>
      </c>
    </row>
    <row r="80" spans="1:6" x14ac:dyDescent="0.55000000000000004">
      <c r="A80" s="3">
        <v>7.8</v>
      </c>
      <c r="B80" s="3">
        <v>7.8</v>
      </c>
      <c r="C80">
        <v>390</v>
      </c>
      <c r="D80">
        <v>60</v>
      </c>
      <c r="E80">
        <f t="shared" si="1"/>
        <v>450</v>
      </c>
    </row>
    <row r="81" spans="1:6" x14ac:dyDescent="0.55000000000000004">
      <c r="A81" s="3">
        <v>7.9</v>
      </c>
      <c r="B81" s="3">
        <v>7.9</v>
      </c>
      <c r="C81">
        <v>395</v>
      </c>
      <c r="D81">
        <v>60</v>
      </c>
      <c r="E81">
        <f t="shared" si="1"/>
        <v>455</v>
      </c>
    </row>
    <row r="82" spans="1:6" x14ac:dyDescent="0.55000000000000004">
      <c r="A82" s="3">
        <v>8</v>
      </c>
      <c r="B82" s="3">
        <v>8</v>
      </c>
      <c r="C82">
        <v>400</v>
      </c>
      <c r="D82">
        <v>70</v>
      </c>
      <c r="E82">
        <f t="shared" si="1"/>
        <v>470</v>
      </c>
    </row>
    <row r="83" spans="1:6" x14ac:dyDescent="0.55000000000000004">
      <c r="A83" s="29">
        <v>8.1</v>
      </c>
      <c r="B83" s="29">
        <v>8</v>
      </c>
      <c r="C83" s="30">
        <v>400</v>
      </c>
      <c r="D83" s="30">
        <v>70</v>
      </c>
      <c r="E83" s="30">
        <f t="shared" si="1"/>
        <v>470</v>
      </c>
      <c r="F83" s="31" t="s">
        <v>17</v>
      </c>
    </row>
    <row r="84" spans="1:6" x14ac:dyDescent="0.55000000000000004">
      <c r="A84" s="29">
        <v>8.1999999999999993</v>
      </c>
      <c r="B84" s="29">
        <v>8.3000000000000007</v>
      </c>
      <c r="C84" s="30">
        <v>415</v>
      </c>
      <c r="D84" s="30">
        <v>70</v>
      </c>
      <c r="E84" s="30">
        <f t="shared" si="1"/>
        <v>485</v>
      </c>
      <c r="F84" s="31" t="s">
        <v>17</v>
      </c>
    </row>
    <row r="85" spans="1:6" x14ac:dyDescent="0.55000000000000004">
      <c r="A85" s="3">
        <v>8.3000000000000007</v>
      </c>
      <c r="B85" s="3">
        <v>8.3000000000000007</v>
      </c>
      <c r="C85">
        <v>415</v>
      </c>
      <c r="D85">
        <v>70</v>
      </c>
      <c r="E85">
        <f t="shared" si="1"/>
        <v>485</v>
      </c>
    </row>
    <row r="86" spans="1:6" x14ac:dyDescent="0.55000000000000004">
      <c r="A86" s="3">
        <v>8.4</v>
      </c>
      <c r="B86" s="3">
        <v>8.4</v>
      </c>
      <c r="C86">
        <v>420</v>
      </c>
      <c r="D86">
        <v>70</v>
      </c>
      <c r="E86">
        <f t="shared" si="1"/>
        <v>490</v>
      </c>
    </row>
    <row r="87" spans="1:6" x14ac:dyDescent="0.55000000000000004">
      <c r="A87" s="3">
        <v>8.5</v>
      </c>
      <c r="B87" s="3">
        <v>8.5</v>
      </c>
      <c r="C87">
        <v>425</v>
      </c>
      <c r="D87">
        <v>70</v>
      </c>
      <c r="E87">
        <f t="shared" si="1"/>
        <v>495</v>
      </c>
    </row>
    <row r="88" spans="1:6" x14ac:dyDescent="0.55000000000000004">
      <c r="A88" s="3">
        <v>8.6</v>
      </c>
      <c r="B88" s="3">
        <v>8.6</v>
      </c>
      <c r="C88">
        <v>430</v>
      </c>
      <c r="D88">
        <v>70</v>
      </c>
      <c r="E88">
        <f t="shared" si="1"/>
        <v>500</v>
      </c>
    </row>
    <row r="89" spans="1:6" x14ac:dyDescent="0.55000000000000004">
      <c r="A89" s="3">
        <v>8.6999999999999993</v>
      </c>
      <c r="B89" s="3">
        <v>8.6999999999999993</v>
      </c>
      <c r="C89">
        <v>435</v>
      </c>
      <c r="D89">
        <v>70</v>
      </c>
      <c r="E89">
        <f t="shared" si="1"/>
        <v>505</v>
      </c>
    </row>
    <row r="90" spans="1:6" x14ac:dyDescent="0.55000000000000004">
      <c r="A90" s="3">
        <v>8.8000000000000007</v>
      </c>
      <c r="B90" s="3">
        <v>8.8000000000000007</v>
      </c>
      <c r="C90">
        <v>440</v>
      </c>
      <c r="D90">
        <v>70</v>
      </c>
      <c r="E90">
        <f t="shared" si="1"/>
        <v>510</v>
      </c>
    </row>
    <row r="91" spans="1:6" x14ac:dyDescent="0.55000000000000004">
      <c r="A91" s="3">
        <v>8.9</v>
      </c>
      <c r="B91" s="3">
        <v>8.9</v>
      </c>
      <c r="C91">
        <v>445</v>
      </c>
      <c r="D91">
        <v>70</v>
      </c>
      <c r="E91">
        <f t="shared" si="1"/>
        <v>515</v>
      </c>
    </row>
    <row r="92" spans="1:6" x14ac:dyDescent="0.55000000000000004">
      <c r="A92" s="3">
        <v>9</v>
      </c>
      <c r="B92" s="3">
        <v>9</v>
      </c>
      <c r="C92">
        <v>450</v>
      </c>
      <c r="D92">
        <v>80</v>
      </c>
      <c r="E92">
        <f t="shared" si="1"/>
        <v>530</v>
      </c>
    </row>
    <row r="93" spans="1:6" x14ac:dyDescent="0.55000000000000004">
      <c r="A93" s="29">
        <v>9.1</v>
      </c>
      <c r="B93" s="29">
        <v>9</v>
      </c>
      <c r="C93" s="30">
        <v>450</v>
      </c>
      <c r="D93" s="30">
        <v>80</v>
      </c>
      <c r="E93" s="30">
        <f t="shared" si="1"/>
        <v>530</v>
      </c>
      <c r="F93" s="31" t="s">
        <v>17</v>
      </c>
    </row>
    <row r="94" spans="1:6" x14ac:dyDescent="0.55000000000000004">
      <c r="A94" s="29">
        <v>9.1999999999999993</v>
      </c>
      <c r="B94" s="29">
        <v>9.3000000000000007</v>
      </c>
      <c r="C94" s="30">
        <v>465</v>
      </c>
      <c r="D94" s="30">
        <v>80</v>
      </c>
      <c r="E94" s="30">
        <f t="shared" si="1"/>
        <v>545</v>
      </c>
      <c r="F94" s="31" t="s">
        <v>17</v>
      </c>
    </row>
    <row r="95" spans="1:6" x14ac:dyDescent="0.55000000000000004">
      <c r="A95" s="3">
        <v>9.3000000000000007</v>
      </c>
      <c r="B95" s="3">
        <v>9.3000000000000007</v>
      </c>
      <c r="C95">
        <v>465</v>
      </c>
      <c r="D95">
        <v>80</v>
      </c>
      <c r="E95">
        <f t="shared" si="1"/>
        <v>545</v>
      </c>
    </row>
    <row r="96" spans="1:6" x14ac:dyDescent="0.55000000000000004">
      <c r="A96" s="3">
        <v>9.4</v>
      </c>
      <c r="B96" s="3">
        <v>9.4</v>
      </c>
      <c r="C96">
        <v>470</v>
      </c>
      <c r="D96">
        <v>80</v>
      </c>
      <c r="E96">
        <f t="shared" si="1"/>
        <v>550</v>
      </c>
    </row>
    <row r="97" spans="1:6" x14ac:dyDescent="0.55000000000000004">
      <c r="A97" s="3">
        <v>9.5</v>
      </c>
      <c r="B97" s="3">
        <v>9.5</v>
      </c>
      <c r="C97">
        <v>475</v>
      </c>
      <c r="D97">
        <v>80</v>
      </c>
      <c r="E97">
        <f t="shared" si="1"/>
        <v>555</v>
      </c>
    </row>
    <row r="98" spans="1:6" x14ac:dyDescent="0.55000000000000004">
      <c r="A98" s="3">
        <v>9.6</v>
      </c>
      <c r="B98" s="3">
        <v>9.6</v>
      </c>
      <c r="C98">
        <v>480</v>
      </c>
      <c r="D98">
        <v>80</v>
      </c>
      <c r="E98">
        <f t="shared" si="1"/>
        <v>560</v>
      </c>
    </row>
    <row r="99" spans="1:6" x14ac:dyDescent="0.55000000000000004">
      <c r="A99" s="3">
        <v>9.6999999999999993</v>
      </c>
      <c r="B99" s="3">
        <v>9.6999999999999993</v>
      </c>
      <c r="C99">
        <v>485</v>
      </c>
      <c r="D99">
        <v>80</v>
      </c>
      <c r="E99">
        <f t="shared" si="1"/>
        <v>565</v>
      </c>
    </row>
    <row r="100" spans="1:6" x14ac:dyDescent="0.55000000000000004">
      <c r="A100" s="3">
        <v>9.8000000000000007</v>
      </c>
      <c r="B100" s="3">
        <v>9.8000000000000007</v>
      </c>
      <c r="C100">
        <v>490</v>
      </c>
      <c r="D100">
        <v>80</v>
      </c>
      <c r="E100">
        <f t="shared" si="1"/>
        <v>570</v>
      </c>
    </row>
    <row r="101" spans="1:6" x14ac:dyDescent="0.55000000000000004">
      <c r="A101" s="3">
        <v>9.9</v>
      </c>
      <c r="B101" s="3">
        <v>9.9</v>
      </c>
      <c r="C101">
        <v>495</v>
      </c>
      <c r="D101">
        <v>80</v>
      </c>
      <c r="E101">
        <f t="shared" si="1"/>
        <v>575</v>
      </c>
    </row>
    <row r="102" spans="1:6" x14ac:dyDescent="0.55000000000000004">
      <c r="A102" s="3">
        <v>10</v>
      </c>
      <c r="B102" s="3">
        <v>10</v>
      </c>
      <c r="C102">
        <v>500</v>
      </c>
      <c r="D102">
        <v>90</v>
      </c>
      <c r="E102">
        <f t="shared" si="1"/>
        <v>590</v>
      </c>
    </row>
    <row r="103" spans="1:6" x14ac:dyDescent="0.55000000000000004">
      <c r="A103" s="29">
        <v>10.1</v>
      </c>
      <c r="B103" s="29">
        <v>10</v>
      </c>
      <c r="C103" s="30">
        <v>500</v>
      </c>
      <c r="D103" s="30">
        <v>90</v>
      </c>
      <c r="E103" s="30">
        <f t="shared" si="1"/>
        <v>590</v>
      </c>
      <c r="F103" s="31" t="s">
        <v>17</v>
      </c>
    </row>
    <row r="104" spans="1:6" x14ac:dyDescent="0.55000000000000004">
      <c r="A104" s="29">
        <v>10.199999999999999</v>
      </c>
      <c r="B104" s="29">
        <v>10.3</v>
      </c>
      <c r="C104" s="30">
        <v>515</v>
      </c>
      <c r="D104" s="30">
        <v>90</v>
      </c>
      <c r="E104" s="30">
        <f t="shared" si="1"/>
        <v>605</v>
      </c>
      <c r="F104" s="31" t="s">
        <v>17</v>
      </c>
    </row>
    <row r="105" spans="1:6" x14ac:dyDescent="0.55000000000000004">
      <c r="A105" s="3">
        <v>10.3</v>
      </c>
      <c r="B105" s="3">
        <v>10.3</v>
      </c>
      <c r="C105">
        <v>515</v>
      </c>
      <c r="D105">
        <v>90</v>
      </c>
      <c r="E105">
        <f t="shared" si="1"/>
        <v>605</v>
      </c>
    </row>
    <row r="106" spans="1:6" x14ac:dyDescent="0.55000000000000004">
      <c r="A106" s="3">
        <v>10.4</v>
      </c>
      <c r="B106" s="3">
        <v>10.4</v>
      </c>
      <c r="C106">
        <v>520</v>
      </c>
      <c r="D106">
        <v>90</v>
      </c>
      <c r="E106">
        <f t="shared" si="1"/>
        <v>610</v>
      </c>
    </row>
    <row r="107" spans="1:6" x14ac:dyDescent="0.55000000000000004">
      <c r="A107" s="3">
        <v>10.5</v>
      </c>
      <c r="B107" s="3">
        <v>10.5</v>
      </c>
      <c r="C107">
        <v>525</v>
      </c>
      <c r="D107">
        <v>90</v>
      </c>
      <c r="E107">
        <f t="shared" si="1"/>
        <v>615</v>
      </c>
    </row>
    <row r="108" spans="1:6" x14ac:dyDescent="0.55000000000000004">
      <c r="A108" s="3">
        <v>10.6</v>
      </c>
      <c r="B108" s="3">
        <v>10.6</v>
      </c>
      <c r="C108">
        <v>530</v>
      </c>
      <c r="D108">
        <v>90</v>
      </c>
      <c r="E108">
        <f t="shared" si="1"/>
        <v>620</v>
      </c>
    </row>
    <row r="109" spans="1:6" x14ac:dyDescent="0.55000000000000004">
      <c r="A109" s="3">
        <v>10.7</v>
      </c>
      <c r="B109" s="3">
        <v>10.7</v>
      </c>
      <c r="C109">
        <v>535</v>
      </c>
      <c r="D109">
        <v>90</v>
      </c>
      <c r="E109">
        <f t="shared" si="1"/>
        <v>625</v>
      </c>
    </row>
    <row r="110" spans="1:6" x14ac:dyDescent="0.55000000000000004">
      <c r="A110" s="3">
        <v>10.8</v>
      </c>
      <c r="B110" s="3">
        <v>10.8</v>
      </c>
      <c r="C110">
        <v>540</v>
      </c>
      <c r="D110">
        <v>90</v>
      </c>
      <c r="E110">
        <f t="shared" si="1"/>
        <v>630</v>
      </c>
    </row>
    <row r="111" spans="1:6" x14ac:dyDescent="0.55000000000000004">
      <c r="A111" s="3">
        <v>10.9</v>
      </c>
      <c r="B111" s="3">
        <v>10.9</v>
      </c>
      <c r="C111">
        <v>545</v>
      </c>
      <c r="D111">
        <v>90</v>
      </c>
      <c r="E111">
        <f t="shared" si="1"/>
        <v>635</v>
      </c>
    </row>
    <row r="112" spans="1:6" x14ac:dyDescent="0.55000000000000004">
      <c r="A112" s="3">
        <v>11</v>
      </c>
      <c r="B112" s="3">
        <v>11</v>
      </c>
      <c r="C112">
        <v>550</v>
      </c>
      <c r="D112">
        <v>100</v>
      </c>
      <c r="E112">
        <f t="shared" si="1"/>
        <v>650</v>
      </c>
    </row>
    <row r="113" spans="1:6" x14ac:dyDescent="0.55000000000000004">
      <c r="A113" s="29">
        <v>11.1</v>
      </c>
      <c r="B113" s="29">
        <v>11</v>
      </c>
      <c r="C113" s="30">
        <v>550</v>
      </c>
      <c r="D113" s="30">
        <v>100</v>
      </c>
      <c r="E113" s="30">
        <f t="shared" si="1"/>
        <v>650</v>
      </c>
      <c r="F113" s="31" t="s">
        <v>17</v>
      </c>
    </row>
    <row r="114" spans="1:6" x14ac:dyDescent="0.55000000000000004">
      <c r="A114" s="29">
        <v>11.2</v>
      </c>
      <c r="B114" s="29">
        <v>11.3</v>
      </c>
      <c r="C114" s="30">
        <v>565</v>
      </c>
      <c r="D114" s="30">
        <v>100</v>
      </c>
      <c r="E114" s="30">
        <f t="shared" si="1"/>
        <v>665</v>
      </c>
      <c r="F114" s="31" t="s">
        <v>17</v>
      </c>
    </row>
    <row r="115" spans="1:6" x14ac:dyDescent="0.55000000000000004">
      <c r="A115" s="3">
        <v>11.3</v>
      </c>
      <c r="B115" s="3">
        <v>11.3</v>
      </c>
      <c r="C115">
        <v>565</v>
      </c>
      <c r="D115">
        <v>100</v>
      </c>
      <c r="E115">
        <f t="shared" si="1"/>
        <v>665</v>
      </c>
    </row>
    <row r="116" spans="1:6" x14ac:dyDescent="0.55000000000000004">
      <c r="A116" s="3">
        <v>11.4</v>
      </c>
      <c r="B116" s="3">
        <v>11.4</v>
      </c>
      <c r="C116">
        <v>570</v>
      </c>
      <c r="D116">
        <v>100</v>
      </c>
      <c r="E116">
        <f t="shared" si="1"/>
        <v>670</v>
      </c>
    </row>
    <row r="117" spans="1:6" x14ac:dyDescent="0.55000000000000004">
      <c r="A117" s="3">
        <v>11.5</v>
      </c>
      <c r="B117" s="3">
        <v>11.5</v>
      </c>
      <c r="C117">
        <v>575</v>
      </c>
      <c r="D117">
        <v>100</v>
      </c>
      <c r="E117">
        <f t="shared" si="1"/>
        <v>675</v>
      </c>
    </row>
    <row r="118" spans="1:6" x14ac:dyDescent="0.55000000000000004">
      <c r="A118" s="3">
        <v>11.6</v>
      </c>
      <c r="B118" s="3">
        <v>11.6</v>
      </c>
      <c r="C118">
        <v>580</v>
      </c>
      <c r="D118">
        <v>100</v>
      </c>
      <c r="E118">
        <f t="shared" si="1"/>
        <v>680</v>
      </c>
    </row>
    <row r="119" spans="1:6" x14ac:dyDescent="0.55000000000000004">
      <c r="A119" s="3">
        <v>11.7</v>
      </c>
      <c r="B119" s="3">
        <v>11.7</v>
      </c>
      <c r="C119">
        <v>585</v>
      </c>
      <c r="D119">
        <v>100</v>
      </c>
      <c r="E119">
        <f t="shared" si="1"/>
        <v>685</v>
      </c>
    </row>
    <row r="120" spans="1:6" x14ac:dyDescent="0.55000000000000004">
      <c r="A120" s="3">
        <v>11.8</v>
      </c>
      <c r="B120" s="3">
        <v>11.8</v>
      </c>
      <c r="C120">
        <v>590</v>
      </c>
      <c r="D120">
        <v>100</v>
      </c>
      <c r="E120">
        <f t="shared" si="1"/>
        <v>690</v>
      </c>
    </row>
    <row r="121" spans="1:6" x14ac:dyDescent="0.55000000000000004">
      <c r="A121" s="3">
        <v>11.9</v>
      </c>
      <c r="B121" s="3">
        <v>11.9</v>
      </c>
      <c r="C121">
        <v>595</v>
      </c>
      <c r="D121">
        <v>100</v>
      </c>
      <c r="E121">
        <f t="shared" si="1"/>
        <v>695</v>
      </c>
    </row>
    <row r="122" spans="1:6" x14ac:dyDescent="0.55000000000000004">
      <c r="A122" s="3">
        <v>12</v>
      </c>
      <c r="B122" s="3">
        <v>12</v>
      </c>
      <c r="C122">
        <v>600</v>
      </c>
      <c r="D122">
        <v>110</v>
      </c>
      <c r="E122">
        <f t="shared" si="1"/>
        <v>710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6" sqref="A6"/>
    </sheetView>
  </sheetViews>
  <sheetFormatPr defaultRowHeight="14.4" x14ac:dyDescent="0.55000000000000004"/>
  <sheetData>
    <row r="1" spans="1:2" x14ac:dyDescent="0.55000000000000004">
      <c r="A1" t="s">
        <v>41</v>
      </c>
      <c r="B1">
        <v>0</v>
      </c>
    </row>
    <row r="2" spans="1:2" x14ac:dyDescent="0.55000000000000004">
      <c r="A2" t="s">
        <v>42</v>
      </c>
      <c r="B2">
        <v>0</v>
      </c>
    </row>
    <row r="3" spans="1:2" x14ac:dyDescent="0.55000000000000004">
      <c r="A3" t="s">
        <v>43</v>
      </c>
      <c r="B3">
        <v>0</v>
      </c>
    </row>
    <row r="4" spans="1:2" x14ac:dyDescent="0.55000000000000004">
      <c r="A4" t="s">
        <v>44</v>
      </c>
      <c r="B4">
        <v>0</v>
      </c>
    </row>
    <row r="5" spans="1:2" x14ac:dyDescent="0.55000000000000004">
      <c r="A5" t="s">
        <v>45</v>
      </c>
      <c r="B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422F15A01D340B56093B518D806B3" ma:contentTypeVersion="2" ma:contentTypeDescription="Create a new document." ma:contentTypeScope="" ma:versionID="62ee6915ae003211e9a12d8534b27f81">
  <xsd:schema xmlns:xsd="http://www.w3.org/2001/XMLSchema" xmlns:xs="http://www.w3.org/2001/XMLSchema" xmlns:p="http://schemas.microsoft.com/office/2006/metadata/properties" xmlns:ns1="http://schemas.microsoft.com/sharepoint/v3" xmlns:ns2="16784278-ba54-4fc1-8023-6c4ad871a038" targetNamespace="http://schemas.microsoft.com/office/2006/metadata/properties" ma:root="true" ma:fieldsID="3bff00b6013e9d151abf4eeeb09746aa" ns1:_="" ns2:_="">
    <xsd:import namespace="http://schemas.microsoft.com/sharepoint/v3"/>
    <xsd:import namespace="16784278-ba54-4fc1-8023-6c4ad871a0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84278-ba54-4fc1-8023-6c4ad871a0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2383D-3423-455E-B542-6F80AD01A028}"/>
</file>

<file path=customXml/itemProps2.xml><?xml version="1.0" encoding="utf-8"?>
<ds:datastoreItem xmlns:ds="http://schemas.openxmlformats.org/officeDocument/2006/customXml" ds:itemID="{03A74134-3B12-4FFA-8AFE-8E0C71038AF7}"/>
</file>

<file path=customXml/itemProps3.xml><?xml version="1.0" encoding="utf-8"?>
<ds:datastoreItem xmlns:ds="http://schemas.openxmlformats.org/officeDocument/2006/customXml" ds:itemID="{90EE505D-A474-43A0-B91D-19E25C2A3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Session Time</vt:lpstr>
      <vt:lpstr>Chart</vt:lpstr>
      <vt:lpstr>Exceptions</vt:lpstr>
      <vt:lpstr>'Session Time'!Print_Area</vt:lpstr>
    </vt:vector>
  </TitlesOfParts>
  <Company>RCCD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Jennifer Krutsch</cp:lastModifiedBy>
  <cp:lastPrinted>2011-09-20T14:41:32Z</cp:lastPrinted>
  <dcterms:created xsi:type="dcterms:W3CDTF">2011-08-23T21:12:19Z</dcterms:created>
  <dcterms:modified xsi:type="dcterms:W3CDTF">2018-11-13T22:30:29Z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0x010100F37422F15A01D340B56093B518D806B3</vt:lpwstr>
  </property>
</Properties>
</file>