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abejar\Downloads\"/>
    </mc:Choice>
  </mc:AlternateContent>
  <bookViews>
    <workbookView xWindow="0" yWindow="0" windowWidth="28800" windowHeight="13065" tabRatio="768" activeTab="1"/>
  </bookViews>
  <sheets>
    <sheet name="How to Use the Workbook" sheetId="12" r:id="rId1"/>
    <sheet name="Total Cost of Position" sheetId="11" r:id="rId2"/>
    <sheet name="Classified Salary Schedule" sheetId="13" state="hidden" r:id="rId3"/>
    <sheet name="CL Confidential Salary Schedule" sheetId="14" state="hidden" r:id="rId4"/>
    <sheet name="Administrator Job Titles" sheetId="3" state="hidden" r:id="rId5"/>
    <sheet name="Short Term NonClassified Titles" sheetId="5" state="hidden" r:id="rId6"/>
    <sheet name="TCP Full Time Fac" sheetId="6" state="hidden" r:id="rId7"/>
    <sheet name="TCP Full Time CounsLib" sheetId="7" state="hidden" r:id="rId8"/>
    <sheet name="TCP Assoc Fac" sheetId="8" state="hidden" r:id="rId9"/>
    <sheet name="Student Employment" sheetId="9" state="hidden" r:id="rId10"/>
    <sheet name="RATE SHEET" sheetId="1" state="hidden" r:id="rId11"/>
    <sheet name="NOTES" sheetId="2" state="hidden" r:id="rId12"/>
  </sheets>
  <definedNames>
    <definedName name="_xlnm._FilterDatabase" localSheetId="2" hidden="1">'Classified Salary Schedule'!$A$5:$G$276</definedName>
    <definedName name="_xlnm._FilterDatabase" localSheetId="5" hidden="1">'Short Term NonClassified Titles'!$A$1:$B$116</definedName>
    <definedName name="AdministratorTitles">'Administrator Job Titles'!$A$2:$A$124</definedName>
    <definedName name="AdminTitles">'Administrator Job Titles'!$A$3:$A$124</definedName>
    <definedName name="AdminTitles2">'Administrator Job Titles'!$A$2:$A$124</definedName>
    <definedName name="ClassTitles">#REF!</definedName>
    <definedName name="ClassTitles2">#REF!</definedName>
    <definedName name="_xlnm.Print_Titles" localSheetId="1">'Total Cost of Position'!$1:$3</definedName>
    <definedName name="Sections">#REF!</definedName>
    <definedName name="ShortTerm">'Short Term NonClassified Titles'!$A$2:$A$116</definedName>
    <definedName name="StudentTitles">'Student Employment'!$A$4:$A$8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11" l="1"/>
  <c r="F35" i="11" l="1"/>
  <c r="F21" i="11" l="1"/>
  <c r="F20" i="11"/>
  <c r="F19" i="11"/>
  <c r="F27" i="11" l="1"/>
  <c r="F26" i="11"/>
  <c r="F25" i="11"/>
  <c r="F9" i="11"/>
  <c r="F8" i="11"/>
  <c r="F7" i="11"/>
  <c r="F6" i="11"/>
  <c r="F5" i="11"/>
  <c r="F13" i="11" l="1"/>
  <c r="F8" i="1" l="1"/>
  <c r="B7" i="7" l="1"/>
  <c r="B6" i="7"/>
  <c r="B5" i="7"/>
  <c r="B4" i="7"/>
  <c r="B3" i="7"/>
  <c r="B7" i="6"/>
  <c r="B6" i="6"/>
  <c r="B5" i="6"/>
  <c r="B4" i="6"/>
  <c r="B3" i="6"/>
  <c r="C2" i="6"/>
  <c r="F5" i="1" l="1"/>
  <c r="F42" i="11" l="1"/>
  <c r="H35" i="11"/>
  <c r="E8" i="8"/>
  <c r="B4" i="8"/>
  <c r="D4" i="8" s="1"/>
  <c r="E35" i="11"/>
  <c r="D9" i="8" l="1"/>
  <c r="E9" i="8"/>
  <c r="D8" i="8"/>
  <c r="E4" i="8"/>
  <c r="D10" i="8" l="1"/>
  <c r="E5" i="8"/>
  <c r="D5" i="8"/>
  <c r="D6" i="8" s="1"/>
  <c r="D12" i="8" l="1"/>
  <c r="H53" i="11"/>
  <c r="E53" i="11"/>
  <c r="D53" i="11"/>
  <c r="F53" i="11" s="1"/>
  <c r="H52" i="11"/>
  <c r="E52" i="11"/>
  <c r="D52" i="11"/>
  <c r="F52" i="11" s="1"/>
  <c r="H51" i="11"/>
  <c r="E51" i="11"/>
  <c r="D51" i="11"/>
  <c r="F51" i="11" s="1"/>
  <c r="H47" i="11"/>
  <c r="E47" i="11"/>
  <c r="D47" i="11"/>
  <c r="F47" i="11" s="1"/>
  <c r="H46" i="11"/>
  <c r="E46" i="11"/>
  <c r="D46" i="11"/>
  <c r="F46" i="11" s="1"/>
  <c r="F31" i="11"/>
  <c r="H42" i="11"/>
  <c r="E42" i="11"/>
  <c r="F39" i="11"/>
  <c r="E39" i="11"/>
  <c r="D39" i="11"/>
  <c r="H34" i="11"/>
  <c r="H36" i="11" s="1"/>
  <c r="E34" i="11"/>
  <c r="E31" i="11"/>
  <c r="D31" i="11"/>
  <c r="C31" i="11"/>
  <c r="E27" i="11"/>
  <c r="H26" i="11"/>
  <c r="E26" i="11"/>
  <c r="E25" i="11"/>
  <c r="E21" i="11"/>
  <c r="E20" i="11"/>
  <c r="E19" i="11"/>
  <c r="H15" i="11"/>
  <c r="F15" i="11"/>
  <c r="E15" i="11"/>
  <c r="F14" i="11"/>
  <c r="E14" i="11"/>
  <c r="E13" i="11"/>
  <c r="E9" i="11"/>
  <c r="E8" i="11"/>
  <c r="E7" i="11"/>
  <c r="E6" i="11"/>
  <c r="E5" i="11"/>
  <c r="F36" i="11" l="1"/>
  <c r="H54" i="11"/>
  <c r="G46" i="11"/>
  <c r="I46" i="11" s="1"/>
  <c r="F54" i="11"/>
  <c r="G47" i="11"/>
  <c r="I47" i="11" s="1"/>
  <c r="G53" i="11"/>
  <c r="I53" i="11" s="1"/>
  <c r="G52" i="11"/>
  <c r="I52" i="11" s="1"/>
  <c r="F28" i="11"/>
  <c r="G27" i="11"/>
  <c r="G26" i="11"/>
  <c r="I26" i="11" s="1"/>
  <c r="F22" i="11"/>
  <c r="F16" i="11"/>
  <c r="G14" i="11"/>
  <c r="F10" i="11"/>
  <c r="H45" i="11"/>
  <c r="H48" i="11" s="1"/>
  <c r="D45" i="11"/>
  <c r="E45" i="11"/>
  <c r="G15" i="11"/>
  <c r="I15" i="11" s="1"/>
  <c r="F6" i="1"/>
  <c r="G51" i="11" s="1"/>
  <c r="I51" i="11" s="1"/>
  <c r="F7" i="1"/>
  <c r="G5" i="11" s="1"/>
  <c r="C7" i="7"/>
  <c r="C6" i="7"/>
  <c r="C5" i="7"/>
  <c r="C4" i="7"/>
  <c r="C3" i="7"/>
  <c r="C2" i="7"/>
  <c r="C7" i="6"/>
  <c r="C6" i="6"/>
  <c r="C5" i="6"/>
  <c r="C4" i="6"/>
  <c r="C3" i="6"/>
  <c r="B19" i="1"/>
  <c r="C8" i="7" l="1"/>
  <c r="C8" i="6"/>
  <c r="G31" i="11"/>
  <c r="H9" i="11"/>
  <c r="H19" i="11"/>
  <c r="G39" i="11"/>
  <c r="G13" i="11"/>
  <c r="G16" i="11" s="1"/>
  <c r="G7" i="11"/>
  <c r="G8" i="11"/>
  <c r="G42" i="11"/>
  <c r="I42" i="11" s="1"/>
  <c r="G34" i="11"/>
  <c r="G35" i="11"/>
  <c r="I35" i="11" s="1"/>
  <c r="G54" i="11"/>
  <c r="I54" i="11"/>
  <c r="F45" i="11"/>
  <c r="F48" i="11" s="1"/>
  <c r="G6" i="11"/>
  <c r="G25" i="11"/>
  <c r="G28" i="11" s="1"/>
  <c r="H25" i="11"/>
  <c r="H8" i="11"/>
  <c r="H21" i="11"/>
  <c r="H7" i="11"/>
  <c r="H20" i="11"/>
  <c r="H6" i="11"/>
  <c r="H14" i="11"/>
  <c r="I14" i="11" s="1"/>
  <c r="H5" i="11"/>
  <c r="I5" i="11" s="1"/>
  <c r="H27" i="11"/>
  <c r="I27" i="11" s="1"/>
  <c r="H13" i="11"/>
  <c r="G9" i="11"/>
  <c r="I9" i="11" s="1"/>
  <c r="G19" i="11"/>
  <c r="G21" i="11"/>
  <c r="G20" i="11"/>
  <c r="I34" i="11" l="1"/>
  <c r="I36" i="11" s="1"/>
  <c r="I7" i="11"/>
  <c r="I19" i="11"/>
  <c r="I8" i="11"/>
  <c r="G36" i="11"/>
  <c r="G45" i="11"/>
  <c r="G48" i="11" s="1"/>
  <c r="I20" i="11"/>
  <c r="I25" i="11"/>
  <c r="I28" i="11" s="1"/>
  <c r="H16" i="11"/>
  <c r="G22" i="11"/>
  <c r="I6" i="11"/>
  <c r="H10" i="11"/>
  <c r="G10" i="11"/>
  <c r="I21" i="11"/>
  <c r="H22" i="11"/>
  <c r="H28" i="11"/>
  <c r="I13" i="11"/>
  <c r="I16" i="11" s="1"/>
  <c r="I10" i="11" l="1"/>
  <c r="I45" i="11"/>
  <c r="I48" i="11" s="1"/>
  <c r="I22" i="11"/>
  <c r="H39" i="11"/>
  <c r="I39" i="11" s="1"/>
  <c r="H31" i="11"/>
  <c r="I31" i="11" s="1"/>
  <c r="C9" i="6" l="1"/>
  <c r="C9" i="7"/>
</calcChain>
</file>

<file path=xl/comments1.xml><?xml version="1.0" encoding="utf-8"?>
<comments xmlns="http://schemas.openxmlformats.org/spreadsheetml/2006/main">
  <authors>
    <author>Cheatham, Misty</author>
  </authors>
  <commentList>
    <comment ref="H3" authorId="0" shapeId="0">
      <text>
        <r>
          <rPr>
            <b/>
            <sz val="9"/>
            <color indexed="81"/>
            <rFont val="Tahoma"/>
            <family val="2"/>
          </rPr>
          <t>Cheatham, Misty:</t>
        </r>
        <r>
          <rPr>
            <sz val="9"/>
            <color indexed="81"/>
            <rFont val="Tahoma"/>
            <family val="2"/>
          </rPr>
          <t xml:space="preserve">
Assigns H&amp;W to position if FTE &gt;=0.5 proportionately</t>
        </r>
      </text>
    </comment>
    <comment ref="C5" authorId="0" shapeId="0">
      <text>
        <r>
          <rPr>
            <b/>
            <sz val="9"/>
            <color indexed="81"/>
            <rFont val="Tahoma"/>
            <family val="2"/>
          </rPr>
          <t>Cheatham, Misty:</t>
        </r>
        <r>
          <rPr>
            <sz val="9"/>
            <color indexed="81"/>
            <rFont val="Tahoma"/>
            <family val="2"/>
          </rPr>
          <t xml:space="preserve">
Must be a value greater than 0.0 but less than or equal to 1.0.</t>
        </r>
      </text>
    </comment>
    <comment ref="E5" authorId="0" shapeId="0">
      <text>
        <r>
          <rPr>
            <b/>
            <sz val="9"/>
            <color indexed="81"/>
            <rFont val="Tahoma"/>
            <family val="2"/>
          </rPr>
          <t>Cheatham, Misty:</t>
        </r>
        <r>
          <rPr>
            <sz val="9"/>
            <color indexed="81"/>
            <rFont val="Tahoma"/>
            <family val="2"/>
          </rPr>
          <t xml:space="preserve">
Assumes PARS if FTE &lt; 0.5 and PERS if FTES &gt;=0.5</t>
        </r>
      </text>
    </comment>
    <comment ref="C6" authorId="0" shapeId="0">
      <text>
        <r>
          <rPr>
            <b/>
            <sz val="9"/>
            <color indexed="81"/>
            <rFont val="Tahoma"/>
            <family val="2"/>
          </rPr>
          <t>Cheatham, Misty:</t>
        </r>
        <r>
          <rPr>
            <sz val="9"/>
            <color indexed="81"/>
            <rFont val="Tahoma"/>
            <family val="2"/>
          </rPr>
          <t xml:space="preserve">
Must be a value greater than 0.0 but less than or equal to 1.0.</t>
        </r>
      </text>
    </comment>
    <comment ref="E6" authorId="0" shapeId="0">
      <text>
        <r>
          <rPr>
            <b/>
            <sz val="9"/>
            <color indexed="81"/>
            <rFont val="Tahoma"/>
            <family val="2"/>
          </rPr>
          <t>Cheatham, Misty:</t>
        </r>
        <r>
          <rPr>
            <sz val="9"/>
            <color indexed="81"/>
            <rFont val="Tahoma"/>
            <family val="2"/>
          </rPr>
          <t xml:space="preserve">
Assumes PARS if FTE &lt; 0.5 and PERS if FTES &gt;=0.5</t>
        </r>
      </text>
    </comment>
    <comment ref="C7" authorId="0" shapeId="0">
      <text>
        <r>
          <rPr>
            <b/>
            <sz val="9"/>
            <color indexed="81"/>
            <rFont val="Tahoma"/>
            <family val="2"/>
          </rPr>
          <t>Cheatham, Misty:</t>
        </r>
        <r>
          <rPr>
            <sz val="9"/>
            <color indexed="81"/>
            <rFont val="Tahoma"/>
            <family val="2"/>
          </rPr>
          <t xml:space="preserve">
Must be a value greater than 0.0 but less than or equal to 1.0.</t>
        </r>
      </text>
    </comment>
    <comment ref="E7" authorId="0" shapeId="0">
      <text>
        <r>
          <rPr>
            <b/>
            <sz val="9"/>
            <color indexed="81"/>
            <rFont val="Tahoma"/>
            <family val="2"/>
          </rPr>
          <t>Cheatham, Misty:</t>
        </r>
        <r>
          <rPr>
            <sz val="9"/>
            <color indexed="81"/>
            <rFont val="Tahoma"/>
            <family val="2"/>
          </rPr>
          <t xml:space="preserve">
Assumes PARS if FTE &lt; 0.5 and PERS if FTES &gt;=0.5</t>
        </r>
      </text>
    </comment>
    <comment ref="C8" authorId="0" shapeId="0">
      <text>
        <r>
          <rPr>
            <b/>
            <sz val="9"/>
            <color indexed="81"/>
            <rFont val="Tahoma"/>
            <family val="2"/>
          </rPr>
          <t>Cheatham, Misty:</t>
        </r>
        <r>
          <rPr>
            <sz val="9"/>
            <color indexed="81"/>
            <rFont val="Tahoma"/>
            <family val="2"/>
          </rPr>
          <t xml:space="preserve">
Must be a value greater than 0.0 but less than or equal to 1.0.</t>
        </r>
      </text>
    </comment>
    <comment ref="E8" authorId="0" shapeId="0">
      <text>
        <r>
          <rPr>
            <b/>
            <sz val="9"/>
            <color indexed="81"/>
            <rFont val="Tahoma"/>
            <family val="2"/>
          </rPr>
          <t>Cheatham, Misty:</t>
        </r>
        <r>
          <rPr>
            <sz val="9"/>
            <color indexed="81"/>
            <rFont val="Tahoma"/>
            <family val="2"/>
          </rPr>
          <t xml:space="preserve">
Assumes PARS if FTE &lt; 0.5 and PERS if FTES &gt;=0.5</t>
        </r>
      </text>
    </comment>
    <comment ref="C9" authorId="0" shapeId="0">
      <text>
        <r>
          <rPr>
            <b/>
            <sz val="9"/>
            <color indexed="81"/>
            <rFont val="Tahoma"/>
            <family val="2"/>
          </rPr>
          <t>Cheatham, Misty:</t>
        </r>
        <r>
          <rPr>
            <sz val="9"/>
            <color indexed="81"/>
            <rFont val="Tahoma"/>
            <family val="2"/>
          </rPr>
          <t xml:space="preserve">
Must be a value greater than 0.0 but less than or equal to 1.0.</t>
        </r>
      </text>
    </comment>
    <comment ref="E9" authorId="0" shapeId="0">
      <text>
        <r>
          <rPr>
            <b/>
            <sz val="9"/>
            <color indexed="81"/>
            <rFont val="Tahoma"/>
            <family val="2"/>
          </rPr>
          <t>Cheatham, Misty:</t>
        </r>
        <r>
          <rPr>
            <sz val="9"/>
            <color indexed="81"/>
            <rFont val="Tahoma"/>
            <family val="2"/>
          </rPr>
          <t xml:space="preserve">
Assumes PARS if FTE &lt; 0.5 and PERS if FTES &gt;=0.5</t>
        </r>
      </text>
    </comment>
    <comment ref="C13" authorId="0" shapeId="0">
      <text>
        <r>
          <rPr>
            <b/>
            <sz val="9"/>
            <color indexed="81"/>
            <rFont val="Tahoma"/>
            <family val="2"/>
          </rPr>
          <t>Cheatham, Misty:</t>
        </r>
        <r>
          <rPr>
            <sz val="9"/>
            <color indexed="81"/>
            <rFont val="Tahoma"/>
            <family val="2"/>
          </rPr>
          <t xml:space="preserve">
Must be a value greater than 0.0 but less than or equal to 1.0.</t>
        </r>
      </text>
    </comment>
    <comment ref="E13" authorId="0" shapeId="0">
      <text>
        <r>
          <rPr>
            <b/>
            <sz val="9"/>
            <color indexed="81"/>
            <rFont val="Tahoma"/>
            <family val="2"/>
          </rPr>
          <t>Cheatham, Misty:</t>
        </r>
        <r>
          <rPr>
            <sz val="9"/>
            <color indexed="81"/>
            <rFont val="Tahoma"/>
            <family val="2"/>
          </rPr>
          <t xml:space="preserve">
Assumes PARS if FTE &lt; 0.5 and PERS if FTES &gt;=0.5</t>
        </r>
      </text>
    </comment>
    <comment ref="C14" authorId="0" shapeId="0">
      <text>
        <r>
          <rPr>
            <b/>
            <sz val="9"/>
            <color indexed="81"/>
            <rFont val="Tahoma"/>
            <family val="2"/>
          </rPr>
          <t>Cheatham, Misty:</t>
        </r>
        <r>
          <rPr>
            <sz val="9"/>
            <color indexed="81"/>
            <rFont val="Tahoma"/>
            <family val="2"/>
          </rPr>
          <t xml:space="preserve">
Must be a value greater than 0.0 but less than or equal to 1.0.</t>
        </r>
      </text>
    </comment>
    <comment ref="E14" authorId="0" shapeId="0">
      <text>
        <r>
          <rPr>
            <b/>
            <sz val="9"/>
            <color indexed="81"/>
            <rFont val="Tahoma"/>
            <family val="2"/>
          </rPr>
          <t>Cheatham, Misty:</t>
        </r>
        <r>
          <rPr>
            <sz val="9"/>
            <color indexed="81"/>
            <rFont val="Tahoma"/>
            <family val="2"/>
          </rPr>
          <t xml:space="preserve">
Assumes PARS if FTE &lt; 0.5 and PERS if FTES &gt;=0.5</t>
        </r>
      </text>
    </comment>
    <comment ref="C15" authorId="0" shapeId="0">
      <text>
        <r>
          <rPr>
            <b/>
            <sz val="9"/>
            <color indexed="81"/>
            <rFont val="Tahoma"/>
            <family val="2"/>
          </rPr>
          <t>Cheatham, Misty:</t>
        </r>
        <r>
          <rPr>
            <sz val="9"/>
            <color indexed="81"/>
            <rFont val="Tahoma"/>
            <family val="2"/>
          </rPr>
          <t xml:space="preserve">
Must be a value greater than 0.0 but less than or equal to 1.0.</t>
        </r>
      </text>
    </comment>
    <comment ref="E15" authorId="0" shapeId="0">
      <text>
        <r>
          <rPr>
            <b/>
            <sz val="9"/>
            <color indexed="81"/>
            <rFont val="Tahoma"/>
            <family val="2"/>
          </rPr>
          <t>Cheatham, Misty:</t>
        </r>
        <r>
          <rPr>
            <sz val="9"/>
            <color indexed="81"/>
            <rFont val="Tahoma"/>
            <family val="2"/>
          </rPr>
          <t xml:space="preserve">
Assumes PARS if FTE &lt; 0.5 and PERS if FTES &gt;=0.5</t>
        </r>
      </text>
    </comment>
    <comment ref="C19" authorId="0" shapeId="0">
      <text>
        <r>
          <rPr>
            <b/>
            <sz val="9"/>
            <color indexed="81"/>
            <rFont val="Tahoma"/>
            <family val="2"/>
          </rPr>
          <t>Cheatham, Misty:</t>
        </r>
        <r>
          <rPr>
            <sz val="9"/>
            <color indexed="81"/>
            <rFont val="Tahoma"/>
            <family val="2"/>
          </rPr>
          <t xml:space="preserve">
Must be FTE 1.0
</t>
        </r>
      </text>
    </comment>
    <comment ref="C20" authorId="0" shapeId="0">
      <text>
        <r>
          <rPr>
            <b/>
            <sz val="9"/>
            <color indexed="81"/>
            <rFont val="Tahoma"/>
            <family val="2"/>
          </rPr>
          <t>Cheatham, Misty:</t>
        </r>
        <r>
          <rPr>
            <sz val="9"/>
            <color indexed="81"/>
            <rFont val="Tahoma"/>
            <family val="2"/>
          </rPr>
          <t xml:space="preserve">
Must be FTE 1.0
</t>
        </r>
      </text>
    </comment>
    <comment ref="C21" authorId="0" shapeId="0">
      <text>
        <r>
          <rPr>
            <b/>
            <sz val="9"/>
            <color indexed="81"/>
            <rFont val="Tahoma"/>
            <family val="2"/>
          </rPr>
          <t>Cheatham, Misty:</t>
        </r>
        <r>
          <rPr>
            <sz val="9"/>
            <color indexed="81"/>
            <rFont val="Tahoma"/>
            <family val="2"/>
          </rPr>
          <t xml:space="preserve">
Must be FTE 1.0
</t>
        </r>
      </text>
    </comment>
    <comment ref="C25" authorId="0" shapeId="0">
      <text>
        <r>
          <rPr>
            <b/>
            <sz val="9"/>
            <color indexed="81"/>
            <rFont val="Tahoma"/>
            <family val="2"/>
          </rPr>
          <t>Cheatham, Misty:</t>
        </r>
        <r>
          <rPr>
            <sz val="9"/>
            <color indexed="81"/>
            <rFont val="Tahoma"/>
            <family val="2"/>
          </rPr>
          <t xml:space="preserve">
Must be FTE 1.0</t>
        </r>
      </text>
    </comment>
    <comment ref="C26" authorId="0" shapeId="0">
      <text>
        <r>
          <rPr>
            <b/>
            <sz val="9"/>
            <color indexed="81"/>
            <rFont val="Tahoma"/>
            <family val="2"/>
          </rPr>
          <t>Cheatham, Misty:</t>
        </r>
        <r>
          <rPr>
            <sz val="9"/>
            <color indexed="81"/>
            <rFont val="Tahoma"/>
            <family val="2"/>
          </rPr>
          <t xml:space="preserve">
Must be FTE 1.0</t>
        </r>
      </text>
    </comment>
    <comment ref="C27" authorId="0" shapeId="0">
      <text>
        <r>
          <rPr>
            <b/>
            <sz val="9"/>
            <color indexed="81"/>
            <rFont val="Tahoma"/>
            <family val="2"/>
          </rPr>
          <t>Cheatham, Misty:</t>
        </r>
        <r>
          <rPr>
            <sz val="9"/>
            <color indexed="81"/>
            <rFont val="Tahoma"/>
            <family val="2"/>
          </rPr>
          <t xml:space="preserve">
Must be FTE 1.0</t>
        </r>
      </text>
    </comment>
    <comment ref="A31" authorId="0" shapeId="0">
      <text>
        <r>
          <rPr>
            <b/>
            <sz val="9"/>
            <color indexed="81"/>
            <rFont val="Tahoma"/>
            <family val="2"/>
          </rPr>
          <t>Cheatham, Misty:</t>
        </r>
        <r>
          <rPr>
            <sz val="9"/>
            <color indexed="81"/>
            <rFont val="Tahoma"/>
            <family val="2"/>
          </rPr>
          <t xml:space="preserve">
Input number of NEW FT faculty</t>
        </r>
      </text>
    </comment>
    <comment ref="A34" authorId="0" shapeId="0">
      <text>
        <r>
          <rPr>
            <b/>
            <sz val="9"/>
            <color indexed="81"/>
            <rFont val="Tahoma"/>
            <family val="2"/>
          </rPr>
          <t>Cheatham, Misty:</t>
        </r>
        <r>
          <rPr>
            <sz val="9"/>
            <color indexed="81"/>
            <rFont val="Tahoma"/>
            <family val="2"/>
          </rPr>
          <t xml:space="preserve">
Input number of part time faculty</t>
        </r>
      </text>
    </comment>
    <comment ref="C34" authorId="0" shapeId="0">
      <text>
        <r>
          <rPr>
            <b/>
            <sz val="9"/>
            <color indexed="81"/>
            <rFont val="Tahoma"/>
            <family val="2"/>
          </rPr>
          <t xml:space="preserve">Cheatham, Misty:
</t>
        </r>
        <r>
          <rPr>
            <sz val="9"/>
            <color indexed="81"/>
            <rFont val="Tahoma"/>
            <family val="2"/>
          </rPr>
          <t>Input the number of lecture hours.
18 hours lecture = 1 unit</t>
        </r>
      </text>
    </comment>
    <comment ref="A35" authorId="0" shapeId="0">
      <text>
        <r>
          <rPr>
            <b/>
            <sz val="9"/>
            <color indexed="81"/>
            <rFont val="Tahoma"/>
            <family val="2"/>
          </rPr>
          <t>Cheatham, Misty:</t>
        </r>
        <r>
          <rPr>
            <sz val="9"/>
            <color indexed="81"/>
            <rFont val="Tahoma"/>
            <family val="2"/>
          </rPr>
          <t xml:space="preserve">
Input number of part time faculty</t>
        </r>
      </text>
    </comment>
    <comment ref="C35" authorId="0" shapeId="0">
      <text>
        <r>
          <rPr>
            <b/>
            <sz val="9"/>
            <color indexed="81"/>
            <rFont val="Tahoma"/>
            <family val="2"/>
          </rPr>
          <t>Cheatham, Misty:</t>
        </r>
        <r>
          <rPr>
            <sz val="9"/>
            <color indexed="81"/>
            <rFont val="Tahoma"/>
            <family val="2"/>
          </rPr>
          <t xml:space="preserve">
Input the number of Lab hours, if applicable.
54 hours lab = 1 unit </t>
        </r>
      </text>
    </comment>
    <comment ref="E36" authorId="0" shapeId="0">
      <text>
        <r>
          <rPr>
            <b/>
            <sz val="9"/>
            <color indexed="81"/>
            <rFont val="Tahoma"/>
            <family val="2"/>
          </rPr>
          <t>Cheatham, Misty:</t>
        </r>
        <r>
          <rPr>
            <sz val="9"/>
            <color indexed="81"/>
            <rFont val="Tahoma"/>
            <family val="2"/>
          </rPr>
          <t xml:space="preserve">
Total includes Unit Pay (office hour pay) based on number of units.</t>
        </r>
      </text>
    </comment>
    <comment ref="A39" authorId="0" shapeId="0">
      <text>
        <r>
          <rPr>
            <b/>
            <sz val="9"/>
            <color indexed="81"/>
            <rFont val="Tahoma"/>
            <family val="2"/>
          </rPr>
          <t>Cheatham, Misty:</t>
        </r>
        <r>
          <rPr>
            <sz val="9"/>
            <color indexed="81"/>
            <rFont val="Tahoma"/>
            <family val="2"/>
          </rPr>
          <t xml:space="preserve">
Input the number of FT Couselors/Librarians</t>
        </r>
      </text>
    </comment>
    <comment ref="A42" authorId="0" shapeId="0">
      <text>
        <r>
          <rPr>
            <b/>
            <sz val="9"/>
            <color indexed="81"/>
            <rFont val="Tahoma"/>
            <family val="2"/>
          </rPr>
          <t>Cheatham, Misty:</t>
        </r>
        <r>
          <rPr>
            <sz val="9"/>
            <color indexed="81"/>
            <rFont val="Tahoma"/>
            <family val="2"/>
          </rPr>
          <t xml:space="preserve">
Input number of part time Counselor/Librarian</t>
        </r>
      </text>
    </comment>
    <comment ref="C42" authorId="0" shapeId="0">
      <text>
        <r>
          <rPr>
            <b/>
            <sz val="9"/>
            <color indexed="81"/>
            <rFont val="Tahoma"/>
            <family val="2"/>
          </rPr>
          <t>Cheatham, Misty:</t>
        </r>
        <r>
          <rPr>
            <sz val="9"/>
            <color indexed="81"/>
            <rFont val="Tahoma"/>
            <family val="2"/>
          </rPr>
          <t xml:space="preserve">
Input number of hours.</t>
        </r>
      </text>
    </comment>
    <comment ref="D42" authorId="0" shapeId="0">
      <text>
        <r>
          <rPr>
            <b/>
            <sz val="9"/>
            <color indexed="81"/>
            <rFont val="Tahoma"/>
            <family val="2"/>
          </rPr>
          <t>Cheatham, Misty:</t>
        </r>
        <r>
          <rPr>
            <sz val="9"/>
            <color indexed="81"/>
            <rFont val="Tahoma"/>
            <family val="2"/>
          </rPr>
          <t xml:space="preserve">
Rate at Group 3, Step 3 of Faculty Hourly Salary Schedule</t>
        </r>
      </text>
    </comment>
    <comment ref="C45" authorId="0" shapeId="0">
      <text>
        <r>
          <rPr>
            <b/>
            <sz val="9"/>
            <color indexed="81"/>
            <rFont val="Tahoma"/>
            <family val="2"/>
          </rPr>
          <t>Cheatham, Misty:</t>
        </r>
        <r>
          <rPr>
            <sz val="9"/>
            <color indexed="81"/>
            <rFont val="Tahoma"/>
            <family val="2"/>
          </rPr>
          <t xml:space="preserve">
Input total number of hours to be worked</t>
        </r>
      </text>
    </comment>
    <comment ref="C46" authorId="0" shapeId="0">
      <text>
        <r>
          <rPr>
            <b/>
            <sz val="9"/>
            <color indexed="81"/>
            <rFont val="Tahoma"/>
            <family val="2"/>
          </rPr>
          <t>Cheatham, Misty:</t>
        </r>
        <r>
          <rPr>
            <sz val="9"/>
            <color indexed="81"/>
            <rFont val="Tahoma"/>
            <family val="2"/>
          </rPr>
          <t xml:space="preserve">
Input total number of hours to be worked</t>
        </r>
      </text>
    </comment>
    <comment ref="C47" authorId="0" shapeId="0">
      <text>
        <r>
          <rPr>
            <b/>
            <sz val="9"/>
            <color indexed="81"/>
            <rFont val="Tahoma"/>
            <family val="2"/>
          </rPr>
          <t>Cheatham, Misty:</t>
        </r>
        <r>
          <rPr>
            <sz val="9"/>
            <color indexed="81"/>
            <rFont val="Tahoma"/>
            <family val="2"/>
          </rPr>
          <t xml:space="preserve">
Input total number of hours to be worked</t>
        </r>
      </text>
    </comment>
    <comment ref="C51" authorId="0" shapeId="0">
      <text>
        <r>
          <rPr>
            <b/>
            <sz val="9"/>
            <color indexed="81"/>
            <rFont val="Tahoma"/>
            <family val="2"/>
          </rPr>
          <t>Cheatham, Misty:</t>
        </r>
        <r>
          <rPr>
            <sz val="9"/>
            <color indexed="81"/>
            <rFont val="Tahoma"/>
            <family val="2"/>
          </rPr>
          <t xml:space="preserve">
Input total number of hours to be worked</t>
        </r>
      </text>
    </comment>
    <comment ref="C52" authorId="0" shapeId="0">
      <text>
        <r>
          <rPr>
            <b/>
            <sz val="9"/>
            <color indexed="81"/>
            <rFont val="Tahoma"/>
            <family val="2"/>
          </rPr>
          <t>Cheatham, Misty:</t>
        </r>
        <r>
          <rPr>
            <sz val="9"/>
            <color indexed="81"/>
            <rFont val="Tahoma"/>
            <family val="2"/>
          </rPr>
          <t xml:space="preserve">
Input total number of hours to be worked</t>
        </r>
      </text>
    </comment>
    <comment ref="C53" authorId="0" shapeId="0">
      <text>
        <r>
          <rPr>
            <b/>
            <sz val="9"/>
            <color indexed="81"/>
            <rFont val="Tahoma"/>
            <family val="2"/>
          </rPr>
          <t>Cheatham, Misty:</t>
        </r>
        <r>
          <rPr>
            <sz val="9"/>
            <color indexed="81"/>
            <rFont val="Tahoma"/>
            <family val="2"/>
          </rPr>
          <t xml:space="preserve">
Input total number of hours to be worked</t>
        </r>
      </text>
    </comment>
  </commentList>
</comments>
</file>

<file path=xl/sharedStrings.xml><?xml version="1.0" encoding="utf-8"?>
<sst xmlns="http://schemas.openxmlformats.org/spreadsheetml/2006/main" count="1273" uniqueCount="802">
  <si>
    <t>How to use the Total Cost of Position Estimator spreadsheet</t>
  </si>
  <si>
    <t>This spreadsheet is separated by employee classification.</t>
  </si>
  <si>
    <t>Classified Position - Permanent</t>
  </si>
  <si>
    <t>Confidential Position - Permanent</t>
  </si>
  <si>
    <t>Certificated Aministrator/Manager</t>
  </si>
  <si>
    <t>Classified Manager</t>
  </si>
  <si>
    <t>Please select the position you are estimating from the dropdown list.</t>
  </si>
  <si>
    <t>FTE - This section works for both full time and part time employees - just adjust the FTE to be between 0.0 - 1.0.</t>
  </si>
  <si>
    <t>Step - please choose from the dropdown list the step you want to estimate.</t>
  </si>
  <si>
    <t>Retirement Code - this is assumed based on the assigned FTE:</t>
  </si>
  <si>
    <t>Classified Position Permanent - FTE &lt; 0.5 is assigned PARS (A1), FTE &gt;= 0.5 is assigned PERS (P1)</t>
  </si>
  <si>
    <t>Confidential Position Permanent - FTE &lt; 0.5 is assigned PARS (A1), FTE &gt;= 0.5 is assigned PERS (P1)</t>
  </si>
  <si>
    <t>Certificated Administrative/Manager - assumed STRS (S1)</t>
  </si>
  <si>
    <t>Classified Manager - assumed PERS (P1)</t>
  </si>
  <si>
    <t>Annual Salary - This populates based on the job title selected and the step chosen.</t>
  </si>
  <si>
    <t>Fixed Charges - This calculates based on the salary and retirement code.</t>
  </si>
  <si>
    <t>Health &amp; Welfare - It is assumed that anyone eligible for H&amp;W is estimated using RCCD, Delta Dental and Jefferson Life.</t>
  </si>
  <si>
    <t>Full Time Faculty</t>
  </si>
  <si>
    <t>Full Time Counselor/Librarian</t>
  </si>
  <si>
    <t>Input the number of full time faculty, counselors and Librarians being estimated.</t>
  </si>
  <si>
    <t>Annual Salary - estimated at H-6 on their respective salary schedules.</t>
  </si>
  <si>
    <t>Retirement Code - estimated with STRS (S1)</t>
  </si>
  <si>
    <t>Fixed Charges - This calculates based on the salary and retirement code</t>
  </si>
  <si>
    <t>Full time faculty are estimated with RCCD, Delta Dental and Jefferson Life.</t>
  </si>
  <si>
    <t>Part Time Faculty</t>
  </si>
  <si>
    <t>Input the number of part time faculty being estimated</t>
  </si>
  <si>
    <t>Input the number of lecture and lab hours (if applicable).</t>
  </si>
  <si>
    <t>18 hours of lecture = 1 unit</t>
  </si>
  <si>
    <t>54 hours of lab = 1 unit</t>
  </si>
  <si>
    <t>The calculation is based on a lecture rate of group 3, step 3, a lab rate of group 1, step 3 and a unit pay rate of group 1, step 1</t>
  </si>
  <si>
    <t>from the Faculty Hourly Salary Schedule.</t>
  </si>
  <si>
    <t>Fixed Charges - calculates based on the salary and retirement code</t>
  </si>
  <si>
    <t>Part time faculty do not get prorated H&amp;W</t>
  </si>
  <si>
    <t>Part Time Counselor/Librarian</t>
  </si>
  <si>
    <t>Input the number of counselors/librarians being estimated.</t>
  </si>
  <si>
    <t>Annual Salary - estimated at group 3, step 3 rate on the Faculty Hourly Salary Schedule</t>
  </si>
  <si>
    <t>Part time counselors/librarians do not get prorated H&amp;W</t>
  </si>
  <si>
    <t>Short-Term Non-Classified Hourly</t>
  </si>
  <si>
    <t>Student Employee</t>
  </si>
  <si>
    <t>Input the number of hours to be worked</t>
  </si>
  <si>
    <t>Retirement Code:</t>
  </si>
  <si>
    <t>Short-Term Non-Classified Hourly - assumes PARS (A1)</t>
  </si>
  <si>
    <t>Student Employee - assumes N3</t>
  </si>
  <si>
    <t>Hourly Salary - This populates based on the job title selected.</t>
  </si>
  <si>
    <t>Total Cost of Position Estimator</t>
  </si>
  <si>
    <t>Retirement</t>
  </si>
  <si>
    <t xml:space="preserve">Annual </t>
  </si>
  <si>
    <t>Fixed</t>
  </si>
  <si>
    <t>Health &amp;</t>
  </si>
  <si>
    <t>Select Job Title from dropdowns</t>
  </si>
  <si>
    <t>FTE</t>
  </si>
  <si>
    <t>Step</t>
  </si>
  <si>
    <t>Code</t>
  </si>
  <si>
    <t>Salary</t>
  </si>
  <si>
    <t>Charges</t>
  </si>
  <si>
    <t>Welfare</t>
  </si>
  <si>
    <t>Total</t>
  </si>
  <si>
    <t>Classified Position - Permanent Total</t>
  </si>
  <si>
    <t>Confidential Position - Permanent Total</t>
  </si>
  <si>
    <t>Certificated Administrator/Manager</t>
  </si>
  <si>
    <t>Accounting Services Manager</t>
  </si>
  <si>
    <t>Certificated Administrator/Manager Total</t>
  </si>
  <si>
    <t>Director, Career &amp; Technical Education Projects **</t>
  </si>
  <si>
    <t>Classified Manager Total</t>
  </si>
  <si>
    <t xml:space="preserve">Part Time Faculty </t>
  </si>
  <si>
    <t>Part Time Faculty - Lecture</t>
  </si>
  <si>
    <t>Part Time Faculty - Lab</t>
  </si>
  <si>
    <t>Part Time Faculty Total</t>
  </si>
  <si>
    <t>Short Term Non-Classified Hourly</t>
  </si>
  <si>
    <t>Academy Scenario Assistant</t>
  </si>
  <si>
    <t>Short Term Non-Classified Hourly Total</t>
  </si>
  <si>
    <t>Student Aide V</t>
  </si>
  <si>
    <t>Student Employee Total</t>
  </si>
  <si>
    <t>Riverside Community College</t>
  </si>
  <si>
    <t>Classified Structure (Annual)</t>
  </si>
  <si>
    <t>2022-2023 Fiscal Year</t>
  </si>
  <si>
    <r>
      <rPr>
        <b/>
        <sz val="10"/>
        <color rgb="FFFFFFFF"/>
        <rFont val="Arial"/>
        <family val="2"/>
      </rPr>
      <t>Job Description Title</t>
    </r>
  </si>
  <si>
    <r>
      <rPr>
        <b/>
        <sz val="10"/>
        <color rgb="FFFFFFFF"/>
        <rFont val="Arial"/>
        <family val="2"/>
      </rPr>
      <t>Grade</t>
    </r>
  </si>
  <si>
    <r>
      <rPr>
        <b/>
        <sz val="10"/>
        <color rgb="FFFFFFFF"/>
        <rFont val="Arial"/>
        <family val="2"/>
      </rPr>
      <t>Step 1</t>
    </r>
  </si>
  <si>
    <r>
      <rPr>
        <b/>
        <sz val="10"/>
        <color rgb="FFFFFFFF"/>
        <rFont val="Arial"/>
        <family val="2"/>
      </rPr>
      <t>Step 2</t>
    </r>
  </si>
  <si>
    <r>
      <rPr>
        <b/>
        <sz val="10"/>
        <color rgb="FFFFFFFF"/>
        <rFont val="Arial"/>
        <family val="2"/>
      </rPr>
      <t>Step 3</t>
    </r>
  </si>
  <si>
    <r>
      <rPr>
        <b/>
        <sz val="10"/>
        <color rgb="FFFFFFFF"/>
        <rFont val="Arial"/>
        <family val="2"/>
      </rPr>
      <t>Step 4</t>
    </r>
  </si>
  <si>
    <r>
      <rPr>
        <b/>
        <sz val="10"/>
        <color rgb="FFFFFFFF"/>
        <rFont val="Arial"/>
        <family val="2"/>
      </rPr>
      <t>Step 5</t>
    </r>
  </si>
  <si>
    <t>Updated 9/13/22</t>
  </si>
  <si>
    <r>
      <rPr>
        <sz val="10"/>
        <rFont val="Arial"/>
        <family val="2"/>
      </rPr>
      <t>Academic Evaluations Specialist</t>
    </r>
  </si>
  <si>
    <r>
      <rPr>
        <sz val="10"/>
        <rFont val="Arial"/>
        <family val="2"/>
      </rPr>
      <t>K</t>
    </r>
  </si>
  <si>
    <r>
      <rPr>
        <sz val="10"/>
        <rFont val="Arial"/>
        <family val="2"/>
      </rPr>
      <t>Academic Success Coordinator, Athletics</t>
    </r>
  </si>
  <si>
    <r>
      <rPr>
        <sz val="10"/>
        <rFont val="Arial"/>
        <family val="2"/>
      </rPr>
      <t>M</t>
    </r>
  </si>
  <si>
    <r>
      <rPr>
        <sz val="10"/>
        <rFont val="Arial"/>
        <family val="2"/>
      </rPr>
      <t>Accessible Technology and Media Coordinator</t>
    </r>
  </si>
  <si>
    <r>
      <rPr>
        <sz val="10"/>
        <rFont val="Arial"/>
        <family val="2"/>
      </rPr>
      <t>O</t>
    </r>
  </si>
  <si>
    <r>
      <rPr>
        <sz val="10"/>
        <rFont val="Arial"/>
        <family val="2"/>
      </rPr>
      <t>Accounting Clerk</t>
    </r>
  </si>
  <si>
    <r>
      <rPr>
        <sz val="10"/>
        <rFont val="Arial"/>
        <family val="2"/>
      </rPr>
      <t>E</t>
    </r>
  </si>
  <si>
    <r>
      <rPr>
        <sz val="10"/>
        <rFont val="Arial"/>
        <family val="2"/>
      </rPr>
      <t>Accounting Services Clerk</t>
    </r>
  </si>
  <si>
    <r>
      <rPr>
        <sz val="10"/>
        <rFont val="Arial"/>
        <family val="2"/>
      </rPr>
      <t>Accounting Technician</t>
    </r>
  </si>
  <si>
    <r>
      <rPr>
        <sz val="10"/>
        <rFont val="Arial"/>
        <family val="2"/>
      </rPr>
      <t>N</t>
    </r>
  </si>
  <si>
    <r>
      <rPr>
        <sz val="10"/>
        <rFont val="Arial"/>
        <family val="2"/>
      </rPr>
      <t>Accounts Payable Clerk</t>
    </r>
  </si>
  <si>
    <r>
      <rPr>
        <sz val="10"/>
        <rFont val="Arial"/>
        <family val="2"/>
      </rPr>
      <t>G</t>
    </r>
  </si>
  <si>
    <r>
      <rPr>
        <sz val="10"/>
        <rFont val="Arial"/>
        <family val="2"/>
      </rPr>
      <t>Accounts Payable Specialist</t>
    </r>
  </si>
  <si>
    <r>
      <rPr>
        <sz val="10"/>
        <rFont val="Arial"/>
        <family val="2"/>
      </rPr>
      <t>I</t>
    </r>
  </si>
  <si>
    <r>
      <rPr>
        <sz val="10"/>
        <rFont val="Arial"/>
        <family val="2"/>
      </rPr>
      <t>Adaptive Technology Specialist</t>
    </r>
  </si>
  <si>
    <r>
      <rPr>
        <sz val="10"/>
        <rFont val="Arial"/>
        <family val="2"/>
      </rPr>
      <t>L</t>
    </r>
  </si>
  <si>
    <r>
      <rPr>
        <sz val="10"/>
        <rFont val="Arial"/>
        <family val="2"/>
      </rPr>
      <t>Administrative Assistant I</t>
    </r>
  </si>
  <si>
    <r>
      <rPr>
        <sz val="10"/>
        <rFont val="Arial"/>
        <family val="2"/>
      </rPr>
      <t>Administrative Assistant II</t>
    </r>
  </si>
  <si>
    <r>
      <rPr>
        <sz val="10"/>
        <rFont val="Arial"/>
        <family val="2"/>
      </rPr>
      <t>Administrative Assistant III</t>
    </r>
  </si>
  <si>
    <r>
      <rPr>
        <sz val="10"/>
        <rFont val="Arial"/>
        <family val="2"/>
      </rPr>
      <t>Administrative Assistant IV</t>
    </r>
  </si>
  <si>
    <r>
      <rPr>
        <sz val="10"/>
        <rFont val="Arial"/>
        <family val="2"/>
      </rPr>
      <t>Admissions and Records Operations Assistant</t>
    </r>
  </si>
  <si>
    <r>
      <rPr>
        <sz val="10"/>
        <rFont val="Arial"/>
        <family val="2"/>
      </rPr>
      <t>C</t>
    </r>
  </si>
  <si>
    <r>
      <rPr>
        <sz val="10"/>
        <rFont val="Arial"/>
        <family val="2"/>
      </rPr>
      <t>Analyst/Programmer</t>
    </r>
  </si>
  <si>
    <r>
      <rPr>
        <sz val="10"/>
        <rFont val="Arial"/>
        <family val="2"/>
      </rPr>
      <t>S</t>
    </r>
  </si>
  <si>
    <r>
      <rPr>
        <sz val="10"/>
        <rFont val="Arial"/>
        <family val="2"/>
      </rPr>
      <t>Applications Support Technician</t>
    </r>
  </si>
  <si>
    <r>
      <rPr>
        <sz val="10"/>
        <rFont val="Arial"/>
        <family val="2"/>
      </rPr>
      <t>Art Gallery Coordinator/Curator</t>
    </r>
  </si>
  <si>
    <r>
      <rPr>
        <sz val="10"/>
        <rFont val="Arial"/>
        <family val="2"/>
      </rPr>
      <t>Assessment Specialist</t>
    </r>
  </si>
  <si>
    <r>
      <rPr>
        <sz val="10"/>
        <rFont val="Arial"/>
        <family val="2"/>
      </rPr>
      <t>Assessment Testing Coordinator</t>
    </r>
  </si>
  <si>
    <r>
      <rPr>
        <sz val="10"/>
        <rFont val="Arial"/>
        <family val="2"/>
      </rPr>
      <t>R</t>
    </r>
  </si>
  <si>
    <r>
      <rPr>
        <sz val="10"/>
        <rFont val="Arial"/>
        <family val="2"/>
      </rPr>
      <t>Assistant Cashier/Clerk</t>
    </r>
  </si>
  <si>
    <r>
      <rPr>
        <sz val="10"/>
        <rFont val="Arial"/>
        <family val="2"/>
      </rPr>
      <t>Assistant to Coordinator, Upward Bound</t>
    </r>
  </si>
  <si>
    <r>
      <rPr>
        <sz val="10"/>
        <rFont val="Arial"/>
        <family val="2"/>
      </rPr>
      <t>Assistant to the Coordinator, International Education Program</t>
    </r>
  </si>
  <si>
    <r>
      <rPr>
        <sz val="10"/>
        <rFont val="Arial"/>
        <family val="2"/>
      </rPr>
      <t>Athletic Equipment Manager</t>
    </r>
  </si>
  <si>
    <r>
      <rPr>
        <sz val="10"/>
        <rFont val="Arial"/>
        <family val="2"/>
      </rPr>
      <t>Athletic Field Caretaker</t>
    </r>
  </si>
  <si>
    <r>
      <rPr>
        <sz val="10"/>
        <rFont val="Arial"/>
        <family val="2"/>
      </rPr>
      <t>F</t>
    </r>
  </si>
  <si>
    <r>
      <rPr>
        <sz val="10"/>
        <rFont val="Arial"/>
        <family val="2"/>
      </rPr>
      <t>Auditorium Specialist</t>
    </r>
  </si>
  <si>
    <r>
      <rPr>
        <sz val="10"/>
        <rFont val="Arial"/>
        <family val="2"/>
      </rPr>
      <t>Auxiliary Business Services Bookkeeper</t>
    </r>
  </si>
  <si>
    <r>
      <rPr>
        <sz val="10"/>
        <rFont val="Arial"/>
        <family val="2"/>
      </rPr>
      <t>Auxiliary Business Services Specialist</t>
    </r>
  </si>
  <si>
    <r>
      <rPr>
        <sz val="10"/>
        <rFont val="Arial"/>
        <family val="2"/>
      </rPr>
      <t>H</t>
    </r>
  </si>
  <si>
    <r>
      <rPr>
        <sz val="10"/>
        <rFont val="Arial"/>
        <family val="2"/>
      </rPr>
      <t>Background Investigator</t>
    </r>
  </si>
  <si>
    <r>
      <rPr>
        <sz val="10"/>
        <rFont val="Arial"/>
        <family val="2"/>
      </rPr>
      <t>Benefits Clerk</t>
    </r>
  </si>
  <si>
    <r>
      <rPr>
        <sz val="10"/>
        <rFont val="Arial"/>
        <family val="2"/>
      </rPr>
      <t>Budget Analyst</t>
    </r>
  </si>
  <si>
    <r>
      <rPr>
        <sz val="10"/>
        <rFont val="Arial"/>
        <family val="2"/>
      </rPr>
      <t>Business Development Administrative Specialist</t>
    </r>
  </si>
  <si>
    <r>
      <rPr>
        <sz val="10"/>
        <rFont val="Arial"/>
        <family val="2"/>
      </rPr>
      <t>Business Development Assistant</t>
    </r>
  </si>
  <si>
    <r>
      <rPr>
        <sz val="10"/>
        <rFont val="Arial"/>
        <family val="2"/>
      </rPr>
      <t>Business Systems Analyst</t>
    </r>
  </si>
  <si>
    <r>
      <rPr>
        <sz val="10"/>
        <rFont val="Arial"/>
        <family val="2"/>
      </rPr>
      <t>T</t>
    </r>
  </si>
  <si>
    <r>
      <rPr>
        <sz val="10"/>
        <rFont val="Arial"/>
        <family val="2"/>
      </rPr>
      <t>Cablecast/Satellite Specialist</t>
    </r>
  </si>
  <si>
    <r>
      <rPr>
        <sz val="10"/>
        <rFont val="Arial"/>
        <family val="2"/>
      </rPr>
      <t>CalWorks Specialist</t>
    </r>
  </si>
  <si>
    <r>
      <rPr>
        <sz val="10"/>
        <rFont val="Arial"/>
        <family val="2"/>
      </rPr>
      <t>Capital Asset Inventory Technician</t>
    </r>
  </si>
  <si>
    <r>
      <rPr>
        <sz val="10"/>
        <rFont val="Arial"/>
        <family val="2"/>
      </rPr>
      <t>Career and Technical Education Laboratory Technician</t>
    </r>
  </si>
  <si>
    <r>
      <rPr>
        <sz val="10"/>
        <rFont val="Arial"/>
        <family val="2"/>
      </rPr>
      <t>Career and Technical Education Projects Specialist</t>
    </r>
  </si>
  <si>
    <r>
      <rPr>
        <sz val="10"/>
        <rFont val="Arial"/>
        <family val="2"/>
      </rPr>
      <t>P</t>
    </r>
  </si>
  <si>
    <r>
      <rPr>
        <sz val="10"/>
        <rFont val="Arial"/>
        <family val="2"/>
      </rPr>
      <t>Cashier/Clerk</t>
    </r>
  </si>
  <si>
    <r>
      <rPr>
        <sz val="10"/>
        <rFont val="Arial"/>
        <family val="2"/>
      </rPr>
      <t>Casualty Claims Coordinator</t>
    </r>
  </si>
  <si>
    <r>
      <rPr>
        <sz val="10"/>
        <rFont val="Arial"/>
        <family val="2"/>
      </rPr>
      <t>Cellular Account Clerk</t>
    </r>
  </si>
  <si>
    <r>
      <rPr>
        <sz val="10"/>
        <rFont val="Arial"/>
        <family val="2"/>
      </rPr>
      <t>Certified Athletic Trainer</t>
    </r>
  </si>
  <si>
    <r>
      <rPr>
        <sz val="10"/>
        <rFont val="Arial"/>
        <family val="2"/>
      </rPr>
      <t>Chemistry Laboratory Coordinator</t>
    </r>
  </si>
  <si>
    <r>
      <rPr>
        <sz val="10"/>
        <rFont val="Arial"/>
        <family val="2"/>
      </rPr>
      <t>Chief Photographer</t>
    </r>
  </si>
  <si>
    <r>
      <rPr>
        <sz val="10"/>
        <rFont val="Arial"/>
        <family val="2"/>
      </rPr>
      <t>J</t>
    </r>
  </si>
  <si>
    <r>
      <rPr>
        <sz val="10"/>
        <rFont val="Arial"/>
        <family val="2"/>
      </rPr>
      <t>Clerk Typist</t>
    </r>
  </si>
  <si>
    <r>
      <rPr>
        <sz val="10"/>
        <rFont val="Arial"/>
        <family val="2"/>
      </rPr>
      <t>Clinical Licensed Vocational Nurse</t>
    </r>
  </si>
  <si>
    <r>
      <rPr>
        <sz val="10"/>
        <rFont val="Arial"/>
        <family val="2"/>
      </rPr>
      <t>College Health Registered Nurse</t>
    </r>
  </si>
  <si>
    <r>
      <rPr>
        <sz val="10"/>
        <rFont val="Arial"/>
        <family val="2"/>
      </rPr>
      <t>Q</t>
    </r>
  </si>
  <si>
    <r>
      <rPr>
        <sz val="10"/>
        <rFont val="Arial"/>
        <family val="2"/>
      </rPr>
      <t>College Receptionist</t>
    </r>
  </si>
  <si>
    <r>
      <rPr>
        <sz val="10"/>
        <rFont val="Arial"/>
        <family val="2"/>
      </rPr>
      <t>College Safety &amp; Emergency Planning Coordinator</t>
    </r>
  </si>
  <si>
    <r>
      <rPr>
        <sz val="10"/>
        <rFont val="Arial"/>
        <family val="2"/>
      </rPr>
      <t>College Safety &amp; Police Dispatch</t>
    </r>
  </si>
  <si>
    <r>
      <rPr>
        <sz val="10"/>
        <rFont val="Arial"/>
        <family val="2"/>
      </rPr>
      <t>College Support Services Technician</t>
    </r>
  </si>
  <si>
    <r>
      <rPr>
        <sz val="10"/>
        <rFont val="Arial"/>
        <family val="2"/>
      </rPr>
      <t>Community Education Clerk</t>
    </r>
  </si>
  <si>
    <r>
      <rPr>
        <sz val="10"/>
        <rFont val="Arial"/>
        <family val="2"/>
      </rPr>
      <t>Community Relations Specialist</t>
    </r>
  </si>
  <si>
    <r>
      <rPr>
        <sz val="10"/>
        <rFont val="Arial"/>
        <family val="2"/>
      </rPr>
      <t>Community Service Aide I</t>
    </r>
  </si>
  <si>
    <r>
      <rPr>
        <sz val="10"/>
        <rFont val="Arial"/>
        <family val="2"/>
      </rPr>
      <t>Community Service Coordinator</t>
    </r>
  </si>
  <si>
    <r>
      <rPr>
        <sz val="10"/>
        <rFont val="Arial"/>
        <family val="2"/>
      </rPr>
      <t>Computer Laboratory Assistant</t>
    </r>
  </si>
  <si>
    <r>
      <rPr>
        <sz val="10"/>
        <rFont val="Arial"/>
        <family val="2"/>
      </rPr>
      <t>Computer Technician</t>
    </r>
  </si>
  <si>
    <r>
      <rPr>
        <sz val="10"/>
        <rFont val="Arial"/>
        <family val="2"/>
      </rPr>
      <t>Coordinator, Professional Development</t>
    </r>
  </si>
  <si>
    <r>
      <rPr>
        <sz val="10"/>
        <rFont val="Arial"/>
        <family val="2"/>
      </rPr>
      <t>Copy Center Operator</t>
    </r>
  </si>
  <si>
    <r>
      <rPr>
        <sz val="10"/>
        <rFont val="Arial"/>
        <family val="2"/>
      </rPr>
      <t>Cosmetology Clerk</t>
    </r>
  </si>
  <si>
    <r>
      <rPr>
        <sz val="10"/>
        <rFont val="Arial"/>
        <family val="2"/>
      </rPr>
      <t>Cosmetology Operations Assistant</t>
    </r>
  </si>
  <si>
    <r>
      <rPr>
        <sz val="10"/>
        <rFont val="Arial"/>
        <family val="2"/>
      </rPr>
      <t>Cosmetology Receptionist/Cashier</t>
    </r>
  </si>
  <si>
    <r>
      <rPr>
        <sz val="10"/>
        <rFont val="Arial"/>
        <family val="2"/>
      </rPr>
      <t>Counseling Clerk I</t>
    </r>
  </si>
  <si>
    <r>
      <rPr>
        <sz val="10"/>
        <rFont val="Arial"/>
        <family val="2"/>
      </rPr>
      <t>Counseling Clerk II</t>
    </r>
  </si>
  <si>
    <r>
      <rPr>
        <sz val="10"/>
        <rFont val="Arial"/>
        <family val="2"/>
      </rPr>
      <t>Counseling Clerk III</t>
    </r>
  </si>
  <si>
    <r>
      <rPr>
        <sz val="10"/>
        <rFont val="Arial"/>
        <family val="2"/>
      </rPr>
      <t>Culinary Laboratory Assistant</t>
    </r>
  </si>
  <si>
    <r>
      <rPr>
        <sz val="10"/>
        <rFont val="Arial"/>
        <family val="2"/>
      </rPr>
      <t>Culinary Program Specialist</t>
    </r>
  </si>
  <si>
    <r>
      <rPr>
        <sz val="10"/>
        <rFont val="Arial"/>
        <family val="2"/>
      </rPr>
      <t>Custodian</t>
    </r>
  </si>
  <si>
    <r>
      <rPr>
        <sz val="10"/>
        <rFont val="Arial"/>
        <family val="2"/>
      </rPr>
      <t>Customer Service Clerk</t>
    </r>
  </si>
  <si>
    <r>
      <rPr>
        <sz val="10"/>
        <rFont val="Arial"/>
        <family val="2"/>
      </rPr>
      <t>Dance Accompanist</t>
    </r>
  </si>
  <si>
    <r>
      <rPr>
        <sz val="10"/>
        <rFont val="Arial"/>
        <family val="2"/>
      </rPr>
      <t>Dental Education Center Administrative Assistant</t>
    </r>
  </si>
  <si>
    <r>
      <rPr>
        <sz val="10"/>
        <rFont val="Arial"/>
        <family val="2"/>
      </rPr>
      <t>Dental Education Center Laboratory Assistant</t>
    </r>
  </si>
  <si>
    <r>
      <rPr>
        <sz val="10"/>
        <rFont val="Arial"/>
        <family val="2"/>
      </rPr>
      <t>Designer Technical Director</t>
    </r>
  </si>
  <si>
    <r>
      <rPr>
        <sz val="10"/>
        <rFont val="Arial"/>
        <family val="2"/>
      </rPr>
      <t>Disability Specialist</t>
    </r>
  </si>
  <si>
    <r>
      <rPr>
        <sz val="10"/>
        <rFont val="Arial"/>
        <family val="2"/>
      </rPr>
      <t>Disability Technology Specialist</t>
    </r>
  </si>
  <si>
    <r>
      <rPr>
        <sz val="10"/>
        <rFont val="Arial"/>
        <family val="2"/>
      </rPr>
      <t>Disability/Workability III Specialist</t>
    </r>
  </si>
  <si>
    <r>
      <rPr>
        <sz val="10"/>
        <rFont val="Arial"/>
        <family val="2"/>
      </rPr>
      <t>Disabled Student Services Specialist</t>
    </r>
  </si>
  <si>
    <r>
      <rPr>
        <sz val="10"/>
        <rFont val="Arial"/>
        <family val="2"/>
      </rPr>
      <t>Distance Education Support Specialist</t>
    </r>
  </si>
  <si>
    <r>
      <rPr>
        <sz val="10"/>
        <rFont val="Arial"/>
        <family val="2"/>
      </rPr>
      <t>District Campaign Specialist</t>
    </r>
  </si>
  <si>
    <r>
      <rPr>
        <sz val="10"/>
        <rFont val="Arial"/>
        <family val="2"/>
      </rPr>
      <t>Document Services Coordinator</t>
    </r>
  </si>
  <si>
    <r>
      <rPr>
        <sz val="10"/>
        <rFont val="Arial"/>
        <family val="2"/>
      </rPr>
      <t>Document Services Coordinator (Evening)</t>
    </r>
  </si>
  <si>
    <r>
      <rPr>
        <sz val="10"/>
        <rFont val="Arial"/>
        <family val="2"/>
      </rPr>
      <t>Document Services Technician</t>
    </r>
  </si>
  <si>
    <r>
      <rPr>
        <sz val="10"/>
        <rFont val="Arial"/>
        <family val="2"/>
      </rPr>
      <t>Early Childhood Education Program Specialist</t>
    </r>
  </si>
  <si>
    <r>
      <rPr>
        <sz val="10"/>
        <rFont val="Arial"/>
        <family val="2"/>
      </rPr>
      <t>Economic Development Assistant</t>
    </r>
  </si>
  <si>
    <r>
      <rPr>
        <sz val="10"/>
        <rFont val="Arial"/>
        <family val="2"/>
      </rPr>
      <t>Educational Advisor</t>
    </r>
  </si>
  <si>
    <r>
      <rPr>
        <sz val="10"/>
        <rFont val="Arial"/>
        <family val="2"/>
      </rPr>
      <t>Educational Services Reemployment Coordinator</t>
    </r>
  </si>
  <si>
    <r>
      <rPr>
        <sz val="10"/>
        <rFont val="Arial"/>
        <family val="2"/>
      </rPr>
      <t>Educational Technologies Trainer</t>
    </r>
  </si>
  <si>
    <r>
      <rPr>
        <sz val="10"/>
        <rFont val="Arial"/>
        <family val="2"/>
      </rPr>
      <t>Emancipation Coach</t>
    </r>
  </si>
  <si>
    <r>
      <rPr>
        <sz val="10"/>
        <rFont val="Arial"/>
        <family val="2"/>
      </rPr>
      <t>Employment Placement Coordinator</t>
    </r>
  </si>
  <si>
    <r>
      <rPr>
        <sz val="10"/>
        <rFont val="Arial"/>
        <family val="2"/>
      </rPr>
      <t>Enrollment Services Assistant</t>
    </r>
  </si>
  <si>
    <r>
      <rPr>
        <sz val="10"/>
        <rFont val="Arial"/>
        <family val="2"/>
      </rPr>
      <t>EOPS Specialist</t>
    </r>
  </si>
  <si>
    <r>
      <rPr>
        <sz val="10"/>
        <rFont val="Arial"/>
        <family val="2"/>
      </rPr>
      <t>EOPS/CARE Specialist</t>
    </r>
  </si>
  <si>
    <r>
      <rPr>
        <sz val="10"/>
        <rFont val="Arial"/>
        <family val="2"/>
      </rPr>
      <t>Facilities Administrative and Utilization Specialist</t>
    </r>
  </si>
  <si>
    <r>
      <rPr>
        <sz val="10"/>
        <rFont val="Arial"/>
        <family val="2"/>
      </rPr>
      <t>Facilities Planning Specialist/Accounting</t>
    </r>
  </si>
  <si>
    <r>
      <rPr>
        <sz val="10"/>
        <rFont val="Arial"/>
        <family val="2"/>
      </rPr>
      <t>Facilities Planning Specialist/Support Services</t>
    </r>
  </si>
  <si>
    <r>
      <rPr>
        <sz val="10"/>
        <rFont val="Arial"/>
        <family val="2"/>
      </rPr>
      <t>Facilities Utilization Specialist</t>
    </r>
  </si>
  <si>
    <r>
      <rPr>
        <sz val="10"/>
        <rFont val="Arial"/>
        <family val="2"/>
      </rPr>
      <t>Facility Access and Utilization Coordinator</t>
    </r>
  </si>
  <si>
    <r>
      <rPr>
        <sz val="10"/>
        <rFont val="Arial"/>
        <family val="2"/>
      </rPr>
      <t>Financial Aid Advisor</t>
    </r>
  </si>
  <si>
    <r>
      <rPr>
        <sz val="10"/>
        <rFont val="Arial"/>
        <family val="2"/>
      </rPr>
      <t>Financial and Technical Analyst</t>
    </r>
  </si>
  <si>
    <r>
      <rPr>
        <sz val="10"/>
        <rFont val="Arial"/>
        <family val="2"/>
      </rPr>
      <t>Fire Technology Program Assistant</t>
    </r>
  </si>
  <si>
    <r>
      <rPr>
        <sz val="10"/>
        <rFont val="Arial"/>
        <family val="2"/>
      </rPr>
      <t>Floor Crew</t>
    </r>
  </si>
  <si>
    <r>
      <rPr>
        <sz val="10"/>
        <rFont val="Arial"/>
        <family val="2"/>
      </rPr>
      <t>Food Service III</t>
    </r>
  </si>
  <si>
    <r>
      <rPr>
        <sz val="10"/>
        <rFont val="Arial"/>
        <family val="2"/>
      </rPr>
      <t>Food Service IV</t>
    </r>
  </si>
  <si>
    <r>
      <rPr>
        <sz val="10"/>
        <rFont val="Arial"/>
        <family val="2"/>
      </rPr>
      <t>Foster Youth Services Specialist</t>
    </r>
  </si>
  <si>
    <r>
      <rPr>
        <sz val="10"/>
        <rFont val="Arial"/>
        <family val="2"/>
      </rPr>
      <t>Foundation Administrative Technician</t>
    </r>
  </si>
  <si>
    <r>
      <rPr>
        <sz val="10"/>
        <rFont val="Arial"/>
        <family val="2"/>
      </rPr>
      <t>Foundation Specialist</t>
    </r>
  </si>
  <si>
    <r>
      <rPr>
        <sz val="10"/>
        <rFont val="Arial"/>
        <family val="2"/>
      </rPr>
      <t>Grants Administrative Specialist</t>
    </r>
  </si>
  <si>
    <r>
      <rPr>
        <sz val="10"/>
        <rFont val="Arial"/>
        <family val="2"/>
      </rPr>
      <t>Grants Specialist</t>
    </r>
  </si>
  <si>
    <r>
      <rPr>
        <sz val="10"/>
        <rFont val="Arial"/>
        <family val="2"/>
      </rPr>
      <t>Grants Writer</t>
    </r>
  </si>
  <si>
    <r>
      <rPr>
        <sz val="10"/>
        <rFont val="Arial"/>
        <family val="2"/>
      </rPr>
      <t>Grounds Equipment Repairperson/Operator</t>
    </r>
  </si>
  <si>
    <r>
      <rPr>
        <sz val="10"/>
        <rFont val="Arial"/>
        <family val="2"/>
      </rPr>
      <t>Groundsperson</t>
    </r>
  </si>
  <si>
    <r>
      <rPr>
        <sz val="10"/>
        <rFont val="Arial"/>
        <family val="2"/>
      </rPr>
      <t>Gymnasium Attendant</t>
    </r>
  </si>
  <si>
    <r>
      <rPr>
        <sz val="10"/>
        <rFont val="Arial"/>
        <family val="2"/>
      </rPr>
      <t>Health Services Specialist</t>
    </r>
  </si>
  <si>
    <r>
      <rPr>
        <sz val="10"/>
        <rFont val="Arial"/>
        <family val="2"/>
      </rPr>
      <t>Help Desk Support Technician</t>
    </r>
  </si>
  <si>
    <r>
      <rPr>
        <sz val="10"/>
        <rFont val="Arial"/>
        <family val="2"/>
      </rPr>
      <t>Human Resources Generalist</t>
    </r>
  </si>
  <si>
    <r>
      <rPr>
        <sz val="10"/>
        <rFont val="Arial"/>
        <family val="2"/>
      </rPr>
      <t>Human Resources Specialist I</t>
    </r>
  </si>
  <si>
    <r>
      <rPr>
        <sz val="10"/>
        <rFont val="Arial"/>
        <family val="2"/>
      </rPr>
      <t>Information Support/Operator</t>
    </r>
  </si>
  <si>
    <r>
      <rPr>
        <sz val="10"/>
        <rFont val="Arial"/>
        <family val="2"/>
      </rPr>
      <t>Information Technology Analyst</t>
    </r>
  </si>
  <si>
    <r>
      <rPr>
        <sz val="10"/>
        <rFont val="Arial"/>
        <family val="2"/>
      </rPr>
      <t>Institutional Research Specialist</t>
    </r>
  </si>
  <si>
    <r>
      <rPr>
        <sz val="10"/>
        <rFont val="Arial"/>
        <family val="2"/>
      </rPr>
      <t>Instructional Department Specialist</t>
    </r>
  </si>
  <si>
    <r>
      <rPr>
        <sz val="10"/>
        <rFont val="Arial"/>
        <family val="2"/>
      </rPr>
      <t>Instructional Department Specialist/Senior Citizen Education Program Coordinator</t>
    </r>
  </si>
  <si>
    <r>
      <rPr>
        <sz val="10"/>
        <rFont val="Arial"/>
        <family val="2"/>
      </rPr>
      <t>Instructional Media Aide</t>
    </r>
  </si>
  <si>
    <r>
      <rPr>
        <sz val="10"/>
        <rFont val="Arial"/>
        <family val="2"/>
      </rPr>
      <t>D</t>
    </r>
  </si>
  <si>
    <r>
      <rPr>
        <sz val="10"/>
        <rFont val="Arial"/>
        <family val="2"/>
      </rPr>
      <t>Instructional Media Assistant</t>
    </r>
  </si>
  <si>
    <r>
      <rPr>
        <sz val="10"/>
        <rFont val="Arial"/>
        <family val="2"/>
      </rPr>
      <t>Instructional Media Support Coordinator</t>
    </r>
  </si>
  <si>
    <r>
      <rPr>
        <sz val="10"/>
        <rFont val="Arial"/>
        <family val="2"/>
      </rPr>
      <t>Instructional Media Technician</t>
    </r>
  </si>
  <si>
    <r>
      <rPr>
        <sz val="10"/>
        <rFont val="Arial"/>
        <family val="2"/>
      </rPr>
      <t>Instructional Media/Broadcast Coordinator</t>
    </r>
  </si>
  <si>
    <r>
      <rPr>
        <sz val="10"/>
        <rFont val="Arial"/>
        <family val="2"/>
      </rPr>
      <t>Instructional Media/Broadcast Technician</t>
    </r>
  </si>
  <si>
    <r>
      <rPr>
        <sz val="10"/>
        <rFont val="Arial"/>
        <family val="2"/>
      </rPr>
      <t>Instructional Production Specialist</t>
    </r>
  </si>
  <si>
    <r>
      <rPr>
        <sz val="10"/>
        <rFont val="Arial"/>
        <family val="2"/>
      </rPr>
      <t>Instructional Program Support Coordinator</t>
    </r>
  </si>
  <si>
    <r>
      <rPr>
        <sz val="10"/>
        <rFont val="Arial"/>
        <family val="2"/>
      </rPr>
      <t>Instructional Support Coordinator</t>
    </r>
  </si>
  <si>
    <r>
      <rPr>
        <sz val="10"/>
        <rFont val="Arial"/>
        <family val="2"/>
      </rPr>
      <t>Instructional Support Specialist</t>
    </r>
  </si>
  <si>
    <r>
      <rPr>
        <sz val="10"/>
        <rFont val="Arial"/>
        <family val="2"/>
      </rPr>
      <t>Instructional Technology Specialist</t>
    </r>
  </si>
  <si>
    <r>
      <rPr>
        <sz val="10"/>
        <rFont val="Arial"/>
        <family val="2"/>
      </rPr>
      <t>International Students &amp; Program Specialist</t>
    </r>
  </si>
  <si>
    <r>
      <rPr>
        <sz val="10"/>
        <rFont val="Arial"/>
        <family val="2"/>
      </rPr>
      <t>Internet Communications Specialist</t>
    </r>
  </si>
  <si>
    <r>
      <rPr>
        <sz val="10"/>
        <rFont val="Arial"/>
        <family val="2"/>
      </rPr>
      <t>Interpreter Specialist</t>
    </r>
  </si>
  <si>
    <r>
      <rPr>
        <sz val="10"/>
        <rFont val="Arial"/>
        <family val="2"/>
      </rPr>
      <t>Job Placement Technician</t>
    </r>
  </si>
  <si>
    <r>
      <rPr>
        <sz val="10"/>
        <rFont val="Arial"/>
        <family val="2"/>
      </rPr>
      <t>Journalism Program Support Specialist</t>
    </r>
  </si>
  <si>
    <r>
      <rPr>
        <sz val="10"/>
        <rFont val="Arial"/>
        <family val="2"/>
      </rPr>
      <t>Laboratory Technician I</t>
    </r>
  </si>
  <si>
    <r>
      <rPr>
        <sz val="10"/>
        <rFont val="Arial"/>
        <family val="2"/>
      </rPr>
      <t>Laboratory Technician II</t>
    </r>
  </si>
  <si>
    <r>
      <rPr>
        <sz val="10"/>
        <rFont val="Arial"/>
        <family val="2"/>
      </rPr>
      <t>Learning Center Assistant</t>
    </r>
  </si>
  <si>
    <r>
      <rPr>
        <sz val="10"/>
        <rFont val="Arial"/>
        <family val="2"/>
      </rPr>
      <t>A</t>
    </r>
  </si>
  <si>
    <r>
      <rPr>
        <sz val="10"/>
        <rFont val="Arial"/>
        <family val="2"/>
      </rPr>
      <t>Library Catalog Clerk</t>
    </r>
  </si>
  <si>
    <r>
      <rPr>
        <sz val="10"/>
        <rFont val="Arial"/>
        <family val="2"/>
      </rPr>
      <t>Library Clerk I</t>
    </r>
  </si>
  <si>
    <r>
      <rPr>
        <sz val="10"/>
        <rFont val="Arial"/>
        <family val="2"/>
      </rPr>
      <t>Library Clerk II</t>
    </r>
  </si>
  <si>
    <r>
      <rPr>
        <sz val="10"/>
        <rFont val="Arial"/>
        <family val="2"/>
      </rPr>
      <t>Library Network/Web Development</t>
    </r>
  </si>
  <si>
    <r>
      <rPr>
        <sz val="10"/>
        <rFont val="Arial"/>
        <family val="2"/>
      </rPr>
      <t>Library Operations Assistant</t>
    </r>
  </si>
  <si>
    <r>
      <rPr>
        <sz val="10"/>
        <rFont val="Arial"/>
        <family val="2"/>
      </rPr>
      <t>Library Systems Coordinator</t>
    </r>
  </si>
  <si>
    <r>
      <rPr>
        <sz val="10"/>
        <rFont val="Arial"/>
        <family val="2"/>
      </rPr>
      <t>Library Systems/Network Coordinator</t>
    </r>
  </si>
  <si>
    <r>
      <rPr>
        <sz val="10"/>
        <rFont val="Arial"/>
        <family val="2"/>
      </rPr>
      <t>Library Technical Assistant I</t>
    </r>
  </si>
  <si>
    <r>
      <rPr>
        <sz val="10"/>
        <rFont val="Arial"/>
        <family val="2"/>
      </rPr>
      <t>Library Technical Assistant II</t>
    </r>
  </si>
  <si>
    <r>
      <rPr>
        <sz val="10"/>
        <rFont val="Arial"/>
        <family val="2"/>
      </rPr>
      <t>Library/IMC Operations Coordinator</t>
    </r>
  </si>
  <si>
    <r>
      <rPr>
        <sz val="10"/>
        <rFont val="Arial"/>
        <family val="2"/>
      </rPr>
      <t>Mail Room Coordinator</t>
    </r>
  </si>
  <si>
    <r>
      <rPr>
        <sz val="10"/>
        <rFont val="Arial"/>
        <family val="2"/>
      </rPr>
      <t>Maintenance Helper</t>
    </r>
  </si>
  <si>
    <r>
      <rPr>
        <sz val="10"/>
        <rFont val="Arial"/>
        <family val="2"/>
      </rPr>
      <t>Maintenance Mechanic</t>
    </r>
  </si>
  <si>
    <r>
      <rPr>
        <sz val="10"/>
        <rFont val="Arial"/>
        <family val="2"/>
      </rPr>
      <t>Maintenance Mechanic - Carpenter</t>
    </r>
  </si>
  <si>
    <r>
      <rPr>
        <sz val="10"/>
        <rFont val="Arial"/>
        <family val="2"/>
      </rPr>
      <t>Maintenance Mechanic - Electrician</t>
    </r>
  </si>
  <si>
    <r>
      <rPr>
        <sz val="10"/>
        <rFont val="Arial"/>
        <family val="2"/>
      </rPr>
      <t>Maintenance Mechanic - Equipment Repair</t>
    </r>
  </si>
  <si>
    <r>
      <rPr>
        <sz val="10"/>
        <rFont val="Arial"/>
        <family val="2"/>
      </rPr>
      <t>Maintenance Mechanic - General</t>
    </r>
  </si>
  <si>
    <r>
      <rPr>
        <sz val="10"/>
        <rFont val="Arial"/>
        <family val="2"/>
      </rPr>
      <t>Maintenance Mechanic - HVAC</t>
    </r>
  </si>
  <si>
    <r>
      <rPr>
        <sz val="10"/>
        <rFont val="Arial"/>
        <family val="2"/>
      </rPr>
      <t>Maintenance Mechanic - Locksmith</t>
    </r>
  </si>
  <si>
    <r>
      <rPr>
        <sz val="10"/>
        <rFont val="Arial"/>
        <family val="2"/>
      </rPr>
      <t>Maintenance Mechanic - Painter</t>
    </r>
  </si>
  <si>
    <r>
      <rPr>
        <sz val="10"/>
        <rFont val="Arial"/>
        <family val="2"/>
      </rPr>
      <t>Maintenance Mechanic - Plumber/Boiler Repair</t>
    </r>
  </si>
  <si>
    <r>
      <rPr>
        <sz val="10"/>
        <rFont val="Arial"/>
        <family val="2"/>
      </rPr>
      <t>Maintenance Mechanic - Specialty Electronics</t>
    </r>
  </si>
  <si>
    <r>
      <rPr>
        <sz val="10"/>
        <rFont val="Arial"/>
        <family val="2"/>
      </rPr>
      <t>Marketing and Media Technician</t>
    </r>
  </si>
  <si>
    <r>
      <rPr>
        <sz val="10"/>
        <rFont val="Arial"/>
        <family val="2"/>
      </rPr>
      <t>Matriculation Specialist</t>
    </r>
  </si>
  <si>
    <r>
      <rPr>
        <sz val="10"/>
        <rFont val="Arial"/>
        <family val="2"/>
      </rPr>
      <t>Media Services Repair Technician</t>
    </r>
  </si>
  <si>
    <r>
      <rPr>
        <sz val="10"/>
        <rFont val="Arial"/>
        <family val="2"/>
      </rPr>
      <t>Medical Administrative Assistant</t>
    </r>
  </si>
  <si>
    <r>
      <rPr>
        <sz val="10"/>
        <rFont val="Arial"/>
        <family val="2"/>
      </rPr>
      <t>Medical Office Receptionist</t>
    </r>
  </si>
  <si>
    <r>
      <rPr>
        <sz val="10"/>
        <rFont val="Arial"/>
        <family val="2"/>
      </rPr>
      <t>MESA Program Coordinator</t>
    </r>
  </si>
  <si>
    <r>
      <rPr>
        <sz val="10"/>
        <rFont val="Arial"/>
        <family val="2"/>
      </rPr>
      <t>Microcomputer Support Specialist</t>
    </r>
  </si>
  <si>
    <r>
      <rPr>
        <sz val="10"/>
        <rFont val="Arial"/>
        <family val="2"/>
      </rPr>
      <t>Microcomputer Support Technician</t>
    </r>
  </si>
  <si>
    <r>
      <rPr>
        <sz val="10"/>
        <rFont val="Arial"/>
        <family val="2"/>
      </rPr>
      <t>Multi-Media Graphic Artist</t>
    </r>
  </si>
  <si>
    <r>
      <rPr>
        <sz val="10"/>
        <rFont val="Arial"/>
        <family val="2"/>
      </rPr>
      <t>Multi-Media Graphic Artist/Web Technician</t>
    </r>
  </si>
  <si>
    <r>
      <rPr>
        <sz val="10"/>
        <rFont val="Arial"/>
        <family val="2"/>
      </rPr>
      <t>Multi-Media Operations Specialist</t>
    </r>
  </si>
  <si>
    <r>
      <rPr>
        <sz val="10"/>
        <rFont val="Arial"/>
        <family val="2"/>
      </rPr>
      <t>Music Accompanist/Assistant</t>
    </r>
  </si>
  <si>
    <r>
      <rPr>
        <sz val="10"/>
        <rFont val="Arial"/>
        <family val="2"/>
      </rPr>
      <t>Music Specialist</t>
    </r>
  </si>
  <si>
    <r>
      <rPr>
        <sz val="10"/>
        <rFont val="Arial"/>
        <family val="2"/>
      </rPr>
      <t>Network &amp; Communications Specialist</t>
    </r>
  </si>
  <si>
    <r>
      <rPr>
        <sz val="10"/>
        <rFont val="Arial"/>
        <family val="2"/>
      </rPr>
      <t>Network Specialist</t>
    </r>
  </si>
  <si>
    <r>
      <rPr>
        <sz val="10"/>
        <rFont val="Arial"/>
        <family val="2"/>
      </rPr>
      <t>Network Specialist - Data Systems Security</t>
    </r>
  </si>
  <si>
    <r>
      <rPr>
        <sz val="10"/>
        <rFont val="Arial"/>
        <family val="2"/>
      </rPr>
      <t>Network Specialist - Infrastructure Management</t>
    </r>
  </si>
  <si>
    <r>
      <rPr>
        <sz val="10"/>
        <rFont val="Arial"/>
        <family val="2"/>
      </rPr>
      <t>Network Specialist (Data)</t>
    </r>
  </si>
  <si>
    <r>
      <rPr>
        <sz val="10"/>
        <rFont val="Arial"/>
        <family val="2"/>
      </rPr>
      <t>Network Specialist (Server Administrator)</t>
    </r>
  </si>
  <si>
    <r>
      <rPr>
        <sz val="10"/>
        <rFont val="Arial"/>
        <family val="2"/>
      </rPr>
      <t>Network Specialist (Telecommunications)</t>
    </r>
  </si>
  <si>
    <r>
      <rPr>
        <sz val="10"/>
        <rFont val="Arial"/>
        <family val="2"/>
      </rPr>
      <t>Network Specialist (Wireless LAN)</t>
    </r>
  </si>
  <si>
    <r>
      <rPr>
        <sz val="10"/>
        <rFont val="Arial"/>
        <family val="2"/>
      </rPr>
      <t>Network Support Specialist</t>
    </r>
  </si>
  <si>
    <r>
      <rPr>
        <sz val="10"/>
        <rFont val="Arial"/>
        <family val="2"/>
      </rPr>
      <t>Nursing Enrollment and Evaluations Specialist</t>
    </r>
  </si>
  <si>
    <r>
      <rPr>
        <sz val="10"/>
        <rFont val="Arial"/>
        <family val="2"/>
      </rPr>
      <t>Nursing Enrollment Technician</t>
    </r>
  </si>
  <si>
    <r>
      <rPr>
        <sz val="10"/>
        <rFont val="Arial"/>
        <family val="2"/>
      </rPr>
      <t>Nursing Simulation Laboratory Assistant</t>
    </r>
  </si>
  <si>
    <r>
      <rPr>
        <sz val="10"/>
        <rFont val="Arial"/>
        <family val="2"/>
      </rPr>
      <t>Nursing Simulation Laboratory Specialist</t>
    </r>
  </si>
  <si>
    <r>
      <rPr>
        <sz val="10"/>
        <rFont val="Arial"/>
        <family val="2"/>
      </rPr>
      <t>Nursing Skills Laboratory Technician</t>
    </r>
  </si>
  <si>
    <r>
      <rPr>
        <sz val="10"/>
        <rFont val="Arial"/>
        <family val="2"/>
      </rPr>
      <t>Occupational Education Assistant</t>
    </r>
  </si>
  <si>
    <r>
      <rPr>
        <sz val="10"/>
        <rFont val="Arial"/>
        <family val="2"/>
      </rPr>
      <t>Officer, Safety &amp; Police</t>
    </r>
  </si>
  <si>
    <r>
      <rPr>
        <sz val="10"/>
        <rFont val="Arial"/>
        <family val="2"/>
      </rPr>
      <t>Outreach and Recruitment Services Specialist</t>
    </r>
  </si>
  <si>
    <r>
      <rPr>
        <sz val="10"/>
        <rFont val="Arial"/>
        <family val="2"/>
      </rPr>
      <t>Outreach Specialist</t>
    </r>
  </si>
  <si>
    <r>
      <rPr>
        <sz val="10"/>
        <rFont val="Arial"/>
        <family val="2"/>
      </rPr>
      <t>Outreach Specialist, Upward Bound</t>
    </r>
  </si>
  <si>
    <r>
      <rPr>
        <sz val="10"/>
        <rFont val="Arial"/>
        <family val="2"/>
      </rPr>
      <t>Outreach Specialist, Upward Bound Math and Science</t>
    </r>
  </si>
  <si>
    <r>
      <rPr>
        <sz val="10"/>
        <rFont val="Arial"/>
        <family val="2"/>
      </rPr>
      <t>Outreach/Middle College High School Coordinator</t>
    </r>
  </si>
  <si>
    <r>
      <rPr>
        <sz val="10"/>
        <rFont val="Arial"/>
        <family val="2"/>
      </rPr>
      <t>Outreach/Passport to College Coordinator</t>
    </r>
  </si>
  <si>
    <r>
      <rPr>
        <sz val="10"/>
        <rFont val="Arial"/>
        <family val="2"/>
      </rPr>
      <t>Parking Administrative Clerk</t>
    </r>
  </si>
  <si>
    <r>
      <rPr>
        <sz val="10"/>
        <rFont val="Arial"/>
        <family val="2"/>
      </rPr>
      <t>Payroll Technician</t>
    </r>
  </si>
  <si>
    <r>
      <rPr>
        <sz val="10"/>
        <rFont val="Arial"/>
        <family val="2"/>
      </rPr>
      <t>Photo Lab Assistant</t>
    </r>
  </si>
  <si>
    <r>
      <rPr>
        <sz val="10"/>
        <rFont val="Arial"/>
        <family val="2"/>
      </rPr>
      <t>Piano Accompanist</t>
    </r>
  </si>
  <si>
    <r>
      <rPr>
        <sz val="10"/>
        <rFont val="Arial"/>
        <family val="2"/>
      </rPr>
      <t>Piano Accompanist (Music)</t>
    </r>
  </si>
  <si>
    <r>
      <rPr>
        <sz val="10"/>
        <rFont val="Arial"/>
        <family val="2"/>
      </rPr>
      <t>Piano Accompanist (Theater)</t>
    </r>
  </si>
  <si>
    <r>
      <rPr>
        <sz val="10"/>
        <rFont val="Arial"/>
        <family val="2"/>
      </rPr>
      <t>Placement and Tutorial Services Coordinator</t>
    </r>
  </si>
  <si>
    <r>
      <rPr>
        <sz val="10"/>
        <rFont val="Arial"/>
        <family val="2"/>
      </rPr>
      <t>Placement Coordinator</t>
    </r>
  </si>
  <si>
    <r>
      <rPr>
        <sz val="10"/>
        <rFont val="Arial"/>
        <family val="2"/>
      </rPr>
      <t>Planner, Capital and Facilities</t>
    </r>
  </si>
  <si>
    <r>
      <rPr>
        <sz val="10"/>
        <rFont val="Arial"/>
        <family val="2"/>
      </rPr>
      <t>Police Records Clerk</t>
    </r>
  </si>
  <si>
    <r>
      <rPr>
        <sz val="10"/>
        <rFont val="Arial"/>
        <family val="2"/>
      </rPr>
      <t>Printing &amp; Graphics Center Coordinator</t>
    </r>
  </si>
  <si>
    <r>
      <rPr>
        <sz val="10"/>
        <rFont val="Arial"/>
        <family val="2"/>
      </rPr>
      <t>Procurement Specialist</t>
    </r>
  </si>
  <si>
    <r>
      <rPr>
        <sz val="10"/>
        <rFont val="Arial"/>
        <family val="2"/>
      </rPr>
      <t>Production Coordinator</t>
    </r>
  </si>
  <si>
    <r>
      <rPr>
        <sz val="10"/>
        <rFont val="Arial"/>
        <family val="2"/>
      </rPr>
      <t>Production Graphic Designer</t>
    </r>
  </si>
  <si>
    <r>
      <rPr>
        <sz val="10"/>
        <rFont val="Arial"/>
        <family val="2"/>
      </rPr>
      <t>Production Printer</t>
    </r>
  </si>
  <si>
    <r>
      <rPr>
        <sz val="10"/>
        <rFont val="Arial"/>
        <family val="2"/>
      </rPr>
      <t>Production Printing Specialist</t>
    </r>
  </si>
  <si>
    <r>
      <rPr>
        <sz val="10"/>
        <rFont val="Arial"/>
        <family val="2"/>
      </rPr>
      <t>Program Specialist, Fine &amp; Performing Arts</t>
    </r>
  </si>
  <si>
    <r>
      <rPr>
        <sz val="10"/>
        <rFont val="Arial"/>
        <family val="2"/>
      </rPr>
      <t>Programmer Developer</t>
    </r>
  </si>
  <si>
    <r>
      <rPr>
        <sz val="10"/>
        <rFont val="Arial"/>
        <family val="2"/>
      </rPr>
      <t>Project Manager</t>
    </r>
  </si>
  <si>
    <r>
      <rPr>
        <sz val="10"/>
        <rFont val="Arial"/>
        <family val="2"/>
      </rPr>
      <t>Properties and Outreach Specialist</t>
    </r>
  </si>
  <si>
    <r>
      <rPr>
        <sz val="10"/>
        <rFont val="Arial"/>
        <family val="2"/>
      </rPr>
      <t>Public Affairs and Marketing Specialist</t>
    </r>
  </si>
  <si>
    <r>
      <rPr>
        <sz val="10"/>
        <rFont val="Arial"/>
        <family val="2"/>
      </rPr>
      <t>Public Affairs Officer</t>
    </r>
  </si>
  <si>
    <r>
      <rPr>
        <sz val="10"/>
        <rFont val="Arial"/>
        <family val="2"/>
      </rPr>
      <t>Purchasing Clerk</t>
    </r>
  </si>
  <si>
    <r>
      <rPr>
        <sz val="10"/>
        <rFont val="Arial"/>
        <family val="2"/>
      </rPr>
      <t>Purchasing Specialist</t>
    </r>
  </si>
  <si>
    <r>
      <rPr>
        <sz val="10"/>
        <rFont val="Arial"/>
        <family val="2"/>
      </rPr>
      <t>Reading Paraprofessional</t>
    </r>
  </si>
  <si>
    <r>
      <rPr>
        <sz val="10"/>
        <rFont val="Arial"/>
        <family val="2"/>
      </rPr>
      <t>Revenue/Accounts Receivable Clerk</t>
    </r>
  </si>
  <si>
    <r>
      <rPr>
        <sz val="10"/>
        <rFont val="Arial"/>
        <family val="2"/>
      </rPr>
      <t>Revenue/Accounts Receivable Specialist</t>
    </r>
  </si>
  <si>
    <r>
      <rPr>
        <sz val="10"/>
        <rFont val="Arial"/>
        <family val="2"/>
      </rPr>
      <t>Riverside Aquatics Complex Coordinator</t>
    </r>
  </si>
  <si>
    <r>
      <rPr>
        <sz val="10"/>
        <rFont val="Arial"/>
        <family val="2"/>
      </rPr>
      <t>Safety &amp; Police Dispatch Coordinator</t>
    </r>
  </si>
  <si>
    <r>
      <rPr>
        <sz val="10"/>
        <rFont val="Arial"/>
        <family val="2"/>
      </rPr>
      <t>Senior Academic Evaluations Specialist</t>
    </r>
  </si>
  <si>
    <r>
      <rPr>
        <sz val="10"/>
        <rFont val="Arial"/>
        <family val="2"/>
      </rPr>
      <t>Senior Applied Technologist</t>
    </r>
  </si>
  <si>
    <r>
      <rPr>
        <sz val="10"/>
        <rFont val="Arial"/>
        <family val="2"/>
      </rPr>
      <t>Senior Custodian</t>
    </r>
  </si>
  <si>
    <r>
      <rPr>
        <sz val="10"/>
        <rFont val="Arial"/>
        <family val="2"/>
      </rPr>
      <t>Senior Financial Aid Advisor</t>
    </r>
  </si>
  <si>
    <r>
      <rPr>
        <sz val="10"/>
        <rFont val="Arial"/>
        <family val="2"/>
      </rPr>
      <t>Senior Graphics Designer</t>
    </r>
  </si>
  <si>
    <r>
      <rPr>
        <sz val="10"/>
        <rFont val="Arial"/>
        <family val="2"/>
      </rPr>
      <t>Senior Groundsperson</t>
    </r>
  </si>
  <si>
    <r>
      <rPr>
        <sz val="10"/>
        <rFont val="Arial"/>
        <family val="2"/>
      </rPr>
      <t>Senior Interpreter</t>
    </r>
  </si>
  <si>
    <r>
      <rPr>
        <sz val="10"/>
        <rFont val="Arial"/>
        <family val="2"/>
      </rPr>
      <t>Senior Officer, Safety &amp; Police</t>
    </r>
  </si>
  <si>
    <r>
      <rPr>
        <sz val="10"/>
        <rFont val="Arial"/>
        <family val="2"/>
      </rPr>
      <t>Senior Public Affairs Officer</t>
    </r>
  </si>
  <si>
    <r>
      <rPr>
        <sz val="10"/>
        <rFont val="Arial"/>
        <family val="2"/>
      </rPr>
      <t>Senior Tool Room Attendant</t>
    </r>
  </si>
  <si>
    <r>
      <rPr>
        <sz val="10"/>
        <rFont val="Arial"/>
        <family val="2"/>
      </rPr>
      <t>SharePoint Solutions Architect</t>
    </r>
  </si>
  <si>
    <r>
      <rPr>
        <sz val="10"/>
        <rFont val="Arial"/>
        <family val="2"/>
      </rPr>
      <t>Sprinkler Repair Person</t>
    </r>
  </si>
  <si>
    <r>
      <rPr>
        <sz val="10"/>
        <rFont val="Arial"/>
        <family val="2"/>
      </rPr>
      <t>STEM Services Developer</t>
    </r>
  </si>
  <si>
    <r>
      <rPr>
        <sz val="10"/>
        <rFont val="Arial"/>
        <family val="2"/>
      </rPr>
      <t>STEM Student Success Center Coordinator</t>
    </r>
  </si>
  <si>
    <r>
      <rPr>
        <sz val="10"/>
        <rFont val="Arial"/>
        <family val="2"/>
      </rPr>
      <t>Student Account Specialist</t>
    </r>
  </si>
  <si>
    <r>
      <rPr>
        <sz val="10"/>
        <rFont val="Arial"/>
        <family val="2"/>
      </rPr>
      <t>Student Activities Clerk</t>
    </r>
  </si>
  <si>
    <r>
      <rPr>
        <sz val="10"/>
        <rFont val="Arial"/>
        <family val="2"/>
      </rPr>
      <t>Student Employment Personnel Specialist</t>
    </r>
  </si>
  <si>
    <r>
      <rPr>
        <sz val="10"/>
        <rFont val="Arial"/>
        <family val="2"/>
      </rPr>
      <t>Student Financial Services Account Specialist</t>
    </r>
  </si>
  <si>
    <r>
      <rPr>
        <sz val="10"/>
        <rFont val="Arial"/>
        <family val="2"/>
      </rPr>
      <t>Student Financial Services Analyst</t>
    </r>
  </si>
  <si>
    <r>
      <rPr>
        <sz val="10"/>
        <rFont val="Arial"/>
        <family val="2"/>
      </rPr>
      <t>Student Financial Services Lead Analyst</t>
    </r>
  </si>
  <si>
    <r>
      <rPr>
        <sz val="10"/>
        <rFont val="Arial"/>
        <family val="2"/>
      </rPr>
      <t>Student Financial Services Officer</t>
    </r>
  </si>
  <si>
    <r>
      <rPr>
        <sz val="10"/>
        <rFont val="Arial"/>
        <family val="2"/>
      </rPr>
      <t>Student Financial Services Outreach Specialist</t>
    </r>
  </si>
  <si>
    <r>
      <rPr>
        <sz val="10"/>
        <rFont val="Arial"/>
        <family val="2"/>
      </rPr>
      <t>Student Financial Services Support Specialist</t>
    </r>
  </si>
  <si>
    <r>
      <rPr>
        <sz val="10"/>
        <rFont val="Arial"/>
        <family val="2"/>
      </rPr>
      <t>Student Financial Services Systems Analyst</t>
    </r>
  </si>
  <si>
    <r>
      <rPr>
        <sz val="10"/>
        <rFont val="Arial"/>
        <family val="2"/>
      </rPr>
      <t>Student Resource Specialist</t>
    </r>
  </si>
  <si>
    <r>
      <rPr>
        <sz val="10"/>
        <rFont val="Arial"/>
        <family val="2"/>
      </rPr>
      <t>Student Services Specialist</t>
    </r>
  </si>
  <si>
    <r>
      <rPr>
        <sz val="10"/>
        <rFont val="Arial"/>
        <family val="2"/>
      </rPr>
      <t>Student Services Technician</t>
    </r>
  </si>
  <si>
    <r>
      <rPr>
        <sz val="10"/>
        <rFont val="Arial"/>
        <family val="2"/>
      </rPr>
      <t>Student Success and Support Programs Assistant</t>
    </r>
  </si>
  <si>
    <r>
      <rPr>
        <sz val="10"/>
        <rFont val="Arial"/>
        <family val="2"/>
      </rPr>
      <t>Student Success Coach</t>
    </r>
  </si>
  <si>
    <r>
      <rPr>
        <sz val="10"/>
        <rFont val="Arial"/>
        <family val="2"/>
      </rPr>
      <t>Student Success Specialist</t>
    </r>
  </si>
  <si>
    <r>
      <rPr>
        <sz val="10"/>
        <rFont val="Arial"/>
        <family val="2"/>
      </rPr>
      <t>Student Support Services Coordinator</t>
    </r>
  </si>
  <si>
    <r>
      <rPr>
        <sz val="10"/>
        <rFont val="Arial"/>
        <family val="2"/>
      </rPr>
      <t>Supplemental Instructional Coordinator</t>
    </r>
  </si>
  <si>
    <r>
      <rPr>
        <sz val="10"/>
        <rFont val="Arial"/>
        <family val="2"/>
      </rPr>
      <t>Support Center Technician</t>
    </r>
  </si>
  <si>
    <r>
      <rPr>
        <sz val="10"/>
        <rFont val="Arial"/>
        <family val="2"/>
      </rPr>
      <t>Support Services Specialist</t>
    </r>
  </si>
  <si>
    <r>
      <rPr>
        <sz val="10"/>
        <rFont val="Arial"/>
        <family val="2"/>
      </rPr>
      <t>Support Services Specialist Aide</t>
    </r>
  </si>
  <si>
    <r>
      <rPr>
        <sz val="10"/>
        <rFont val="Arial"/>
        <family val="2"/>
      </rPr>
      <t>Swimming Pool Caretaker</t>
    </r>
  </si>
  <si>
    <r>
      <rPr>
        <sz val="10"/>
        <rFont val="Arial"/>
        <family val="2"/>
      </rPr>
      <t>Systems Administrator</t>
    </r>
  </si>
  <si>
    <r>
      <rPr>
        <sz val="10"/>
        <rFont val="Arial"/>
        <family val="2"/>
      </rPr>
      <t>U</t>
    </r>
  </si>
  <si>
    <r>
      <rPr>
        <sz val="10"/>
        <rFont val="Arial"/>
        <family val="2"/>
      </rPr>
      <t>Telephone Systems Account Clerk</t>
    </r>
  </si>
  <si>
    <r>
      <rPr>
        <sz val="10"/>
        <rFont val="Arial"/>
        <family val="2"/>
      </rPr>
      <t>Telephone Systems Account Specialist</t>
    </r>
  </si>
  <si>
    <r>
      <rPr>
        <sz val="10"/>
        <rFont val="Arial"/>
        <family val="2"/>
      </rPr>
      <t>Television Production Studio Specialist</t>
    </r>
  </si>
  <si>
    <r>
      <rPr>
        <sz val="10"/>
        <rFont val="Arial"/>
        <family val="2"/>
      </rPr>
      <t>Television Studio Technician</t>
    </r>
  </si>
  <si>
    <r>
      <rPr>
        <sz val="10"/>
        <rFont val="Arial"/>
        <family val="2"/>
      </rPr>
      <t>Theater Box Office Coordinator</t>
    </r>
  </si>
  <si>
    <r>
      <rPr>
        <sz val="10"/>
        <rFont val="Arial"/>
        <family val="2"/>
      </rPr>
      <t>Theater Box Office Specialist</t>
    </r>
  </si>
  <si>
    <r>
      <rPr>
        <sz val="10"/>
        <rFont val="Arial"/>
        <family val="2"/>
      </rPr>
      <t>Theater Scenic Specialist</t>
    </r>
  </si>
  <si>
    <r>
      <rPr>
        <sz val="10"/>
        <rFont val="Arial"/>
        <family val="2"/>
      </rPr>
      <t>Theater Sound Specialist</t>
    </r>
  </si>
  <si>
    <r>
      <rPr>
        <sz val="10"/>
        <rFont val="Arial"/>
        <family val="2"/>
      </rPr>
      <t>Tutorial Services Clerk</t>
    </r>
  </si>
  <si>
    <r>
      <rPr>
        <sz val="10"/>
        <rFont val="Arial"/>
        <family val="2"/>
      </rPr>
      <t>Tutorial Services Specialist</t>
    </r>
  </si>
  <si>
    <r>
      <rPr>
        <sz val="10"/>
        <rFont val="Arial"/>
        <family val="2"/>
      </rPr>
      <t>Tutorial Services Technician</t>
    </r>
  </si>
  <si>
    <r>
      <rPr>
        <sz val="10"/>
        <rFont val="Arial"/>
        <family val="2"/>
      </rPr>
      <t>Upward Bound Coordinator</t>
    </r>
  </si>
  <si>
    <r>
      <rPr>
        <sz val="10"/>
        <rFont val="Arial"/>
        <family val="2"/>
      </rPr>
      <t>Veterans Services Coordinator</t>
    </r>
  </si>
  <si>
    <r>
      <rPr>
        <sz val="10"/>
        <rFont val="Arial"/>
        <family val="2"/>
      </rPr>
      <t>Veterans Services Specialist</t>
    </r>
  </si>
  <si>
    <r>
      <rPr>
        <sz val="10"/>
        <rFont val="Arial"/>
        <family val="2"/>
      </rPr>
      <t>Veterans Services Technician</t>
    </r>
  </si>
  <si>
    <r>
      <rPr>
        <sz val="10"/>
        <rFont val="Arial"/>
        <family val="2"/>
      </rPr>
      <t>Warehouse Assistant</t>
    </r>
  </si>
  <si>
    <r>
      <rPr>
        <sz val="10"/>
        <rFont val="Arial"/>
        <family val="2"/>
      </rPr>
      <t>Web Applications Developer</t>
    </r>
  </si>
  <si>
    <r>
      <rPr>
        <sz val="10"/>
        <rFont val="Arial"/>
        <family val="2"/>
      </rPr>
      <t>Web Applications Technician</t>
    </r>
  </si>
  <si>
    <r>
      <rPr>
        <b/>
        <sz val="12"/>
        <rFont val="Arial"/>
        <family val="2"/>
      </rPr>
      <t>Riverside Community College District</t>
    </r>
  </si>
  <si>
    <r>
      <rPr>
        <b/>
        <i/>
        <sz val="10"/>
        <rFont val="Arial"/>
        <family val="2"/>
      </rPr>
      <t>Classified Confidential Position List</t>
    </r>
  </si>
  <si>
    <r>
      <rPr>
        <b/>
        <i/>
        <u/>
        <sz val="10"/>
        <rFont val="Arial"/>
        <family val="2"/>
      </rPr>
      <t>2022-2023 Fiscal Year</t>
    </r>
  </si>
  <si>
    <r>
      <rPr>
        <sz val="10"/>
        <rFont val="Arial"/>
        <family val="2"/>
      </rPr>
      <t>Benefits Specialist</t>
    </r>
  </si>
  <si>
    <r>
      <rPr>
        <sz val="10"/>
        <rFont val="Arial"/>
        <family val="2"/>
      </rPr>
      <t>Civil Rights Investigator</t>
    </r>
  </si>
  <si>
    <r>
      <rPr>
        <sz val="10"/>
        <rFont val="Arial"/>
        <family val="2"/>
      </rPr>
      <t>Diversity and Human Resources Analyst</t>
    </r>
  </si>
  <si>
    <r>
      <rPr>
        <sz val="10"/>
        <rFont val="Arial"/>
        <family val="2"/>
      </rPr>
      <t>Executive Administrative Assistant</t>
    </r>
  </si>
  <si>
    <r>
      <rPr>
        <sz val="10"/>
        <rFont val="Arial"/>
        <family val="2"/>
      </rPr>
      <t>Executive Administrative Assistant, Office of the Chancellor/BO</t>
    </r>
  </si>
  <si>
    <r>
      <rPr>
        <sz val="10"/>
        <rFont val="Arial"/>
        <family val="2"/>
      </rPr>
      <t>Human Resources Liaison</t>
    </r>
  </si>
  <si>
    <r>
      <rPr>
        <sz val="10"/>
        <rFont val="Arial"/>
        <family val="2"/>
      </rPr>
      <t>Principal Human Resources Analyst</t>
    </r>
  </si>
  <si>
    <r>
      <rPr>
        <sz val="10"/>
        <rFont val="Arial"/>
        <family val="2"/>
      </rPr>
      <t>Senior Human Resources Liaison</t>
    </r>
  </si>
  <si>
    <r>
      <rPr>
        <b/>
        <sz val="10"/>
        <rFont val="Arial"/>
        <family val="2"/>
      </rPr>
      <t>POSITION TITLE</t>
    </r>
  </si>
  <si>
    <t>Grade</t>
  </si>
  <si>
    <r>
      <rPr>
        <b/>
        <sz val="10"/>
        <rFont val="Arial"/>
        <family val="2"/>
      </rPr>
      <t>Step 1</t>
    </r>
  </si>
  <si>
    <r>
      <rPr>
        <b/>
        <sz val="10"/>
        <rFont val="Arial"/>
        <family val="2"/>
      </rPr>
      <t>Step 2</t>
    </r>
  </si>
  <si>
    <r>
      <rPr>
        <b/>
        <sz val="10"/>
        <rFont val="Arial"/>
        <family val="2"/>
      </rPr>
      <t>Step 3</t>
    </r>
  </si>
  <si>
    <r>
      <rPr>
        <b/>
        <sz val="10"/>
        <rFont val="Arial"/>
        <family val="2"/>
      </rPr>
      <t>Step 4</t>
    </r>
  </si>
  <si>
    <r>
      <rPr>
        <b/>
        <sz val="10"/>
        <rFont val="Arial"/>
        <family val="2"/>
      </rPr>
      <t>Market
Step 5</t>
    </r>
  </si>
  <si>
    <t>U</t>
  </si>
  <si>
    <t>Apprenticeship Director **</t>
  </si>
  <si>
    <t>R</t>
  </si>
  <si>
    <t>Assistant Custodial Manager</t>
  </si>
  <si>
    <t>L</t>
  </si>
  <si>
    <t>Assistant Dean, CalWorks &amp; Special Funded Programs **</t>
  </si>
  <si>
    <t>S</t>
  </si>
  <si>
    <t>Assistant Director, Admissions and Records</t>
  </si>
  <si>
    <t>O</t>
  </si>
  <si>
    <t>Assistant Director, CTE Projects</t>
  </si>
  <si>
    <t>P</t>
  </si>
  <si>
    <t>Assistant Director, EOPS</t>
  </si>
  <si>
    <t>Assistant Director, Facilities, Maintenance and Operations</t>
  </si>
  <si>
    <t>Assistant Director, Instructional Design</t>
  </si>
  <si>
    <t>Assistant Director, RCCD Foundation</t>
  </si>
  <si>
    <t>T</t>
  </si>
  <si>
    <t>Assistant Director, Student Financial Services</t>
  </si>
  <si>
    <t>Q</t>
  </si>
  <si>
    <t>Assistant Director, Upward Bound</t>
  </si>
  <si>
    <t>Assistant Manager, Food Services</t>
  </si>
  <si>
    <t>Associate Dean, Academic Support</t>
  </si>
  <si>
    <t>V</t>
  </si>
  <si>
    <t>Associate Dean, Career and Technical Education</t>
  </si>
  <si>
    <t>Associate Dean, CTE/Project Director, NSF</t>
  </si>
  <si>
    <t>Associate Dean, Educational Partnerships</t>
  </si>
  <si>
    <t>Associate Dean, Grants &amp; College Support Programs **</t>
  </si>
  <si>
    <t>Associate Dean, Public Safety Education and Training</t>
  </si>
  <si>
    <t>Associate Vice Chancellor, Economic Development</t>
  </si>
  <si>
    <t>X</t>
  </si>
  <si>
    <t>Associate Vice Chancellor, Educational Services</t>
  </si>
  <si>
    <t>AB</t>
  </si>
  <si>
    <t>Associate Vice Chancellor, Educational Services and Institutional Effectiven</t>
  </si>
  <si>
    <t>Associate Vice Chancellor, Facilities Planning &amp; Development</t>
  </si>
  <si>
    <t>Associate Vice Chancellor, Grants and Economic Development</t>
  </si>
  <si>
    <t>Associate Vice Chancellor, Information Technology &amp; Learning Services</t>
  </si>
  <si>
    <t>Associate Vice Chancellor, Strategic Communications &amp; Institutional Advanc</t>
  </si>
  <si>
    <t>Z</t>
  </si>
  <si>
    <t>Campus Administrative Support Center Supervisor *</t>
  </si>
  <si>
    <t>M</t>
  </si>
  <si>
    <t>Chief of Police</t>
  </si>
  <si>
    <t>Community Education Supervisor *</t>
  </si>
  <si>
    <t>Controller</t>
  </si>
  <si>
    <t>Y</t>
  </si>
  <si>
    <t>CTE Project Supervisor</t>
  </si>
  <si>
    <t>Custodial Manager</t>
  </si>
  <si>
    <t>N</t>
  </si>
  <si>
    <t>Dean of Instruction</t>
  </si>
  <si>
    <t>Dean of Instruction (Career &amp; Technical Education)</t>
  </si>
  <si>
    <t>Dean of Instruction (Communications and Liberal Arts)</t>
  </si>
  <si>
    <t>Dean of Instruction (Fine and Performing Arts)</t>
  </si>
  <si>
    <t>Dean of Instruction (Language/Humanities/Social Science)</t>
  </si>
  <si>
    <t>Dean of Instruction (STEM &amp; Kinesiology)</t>
  </si>
  <si>
    <t>Dean of Instruction (STEM and CTE)</t>
  </si>
  <si>
    <t>Dean of Instruction, CTE Programs &amp; Grants **</t>
  </si>
  <si>
    <t>Dean of Instruction, Public Safety Education and Training</t>
  </si>
  <si>
    <t>Dean, Admissions and Records</t>
  </si>
  <si>
    <t>Dean, Community Partnerships and Workforce Development</t>
  </si>
  <si>
    <t>W</t>
  </si>
  <si>
    <t>Dean, Counseling &amp; Specially Funded Programs</t>
  </si>
  <si>
    <t>Dean, Distance Education</t>
  </si>
  <si>
    <t>Dean, Educational Services</t>
  </si>
  <si>
    <t>Dean, Enrollment Services</t>
  </si>
  <si>
    <t>Dean, Enrollment Services and Engagement</t>
  </si>
  <si>
    <t>Dean, Grants and Business Services</t>
  </si>
  <si>
    <t>Dean, Grants and Economic Development</t>
  </si>
  <si>
    <t>Dean, Grants and Student Equity Initiatives **</t>
  </si>
  <si>
    <t>Dean, Grants Development and Administration</t>
  </si>
  <si>
    <t>Dean, Institutional Effectiveness</t>
  </si>
  <si>
    <t>Dean, Institutional Research and Strategic Planning</t>
  </si>
  <si>
    <t>Dean, School of Nursing</t>
  </si>
  <si>
    <t>Dean, Special Funded Programs **</t>
  </si>
  <si>
    <t>Dean, Student Life</t>
  </si>
  <si>
    <t>Dean, Student Services</t>
  </si>
  <si>
    <t>Dean, Student Success and Academic Support</t>
  </si>
  <si>
    <t>Dean, Student Success and Support</t>
  </si>
  <si>
    <t>Dean, Technology &amp; Learning Resources</t>
  </si>
  <si>
    <t>Director, Academic Support</t>
  </si>
  <si>
    <t>Director, Administrative Applications</t>
  </si>
  <si>
    <t>Director, Administrative Support Center</t>
  </si>
  <si>
    <t>Director, Athletic Compliance</t>
  </si>
  <si>
    <t>Director, Athletics</t>
  </si>
  <si>
    <t>Director, Business Services</t>
  </si>
  <si>
    <t>Director, Capital Planning</t>
  </si>
  <si>
    <t>Director, Career Center</t>
  </si>
  <si>
    <t>Director, Center for International Students &amp; Programs</t>
  </si>
  <si>
    <t>Director, Center for International Trade Development</t>
  </si>
  <si>
    <t>Director, Center for Social Justice and Civil Liberties</t>
  </si>
  <si>
    <t>Director, College Business Services</t>
  </si>
  <si>
    <t>Director, College Corps Grant</t>
  </si>
  <si>
    <t>Director, College Technology Support Services</t>
  </si>
  <si>
    <t>Director, Construction</t>
  </si>
  <si>
    <t>Director, Corporate and Business Development</t>
  </si>
  <si>
    <t>Director, CTE and K-14 Regional Technical Assistant Provider</t>
  </si>
  <si>
    <t>Director, Disability Support Programs **</t>
  </si>
  <si>
    <t>Director, Disabled Student Programs and Services</t>
  </si>
  <si>
    <t>Director, Enrollment Services</t>
  </si>
  <si>
    <t>Director, Facilities</t>
  </si>
  <si>
    <t>Director, Facilities Maintenance and Operations</t>
  </si>
  <si>
    <t>Director, First Year Experience **</t>
  </si>
  <si>
    <t>Director, Food Services</t>
  </si>
  <si>
    <t>Director, Foster and Kinship Care Education Program **</t>
  </si>
  <si>
    <t>Director, Government Relations</t>
  </si>
  <si>
    <t>Director, Grants</t>
  </si>
  <si>
    <t>Director, Health Services</t>
  </si>
  <si>
    <t>Director, Human Resources &amp; Employee Relations</t>
  </si>
  <si>
    <t>Director, Information Technology Infrastructure &amp; Systems</t>
  </si>
  <si>
    <t>Director, Institutional Research</t>
  </si>
  <si>
    <t>Director, Learning Resource Center</t>
  </si>
  <si>
    <t>Director, Middle College High School</t>
  </si>
  <si>
    <t>Director, Next Phase Program</t>
  </si>
  <si>
    <t>Director, Open Campus</t>
  </si>
  <si>
    <t>Director, Pathways to Excellence (Title V) **</t>
  </si>
  <si>
    <t>Director, Plant Operations &amp; Maintenance</t>
  </si>
  <si>
    <t>Director, Procurement Assistance Center **</t>
  </si>
  <si>
    <t>Director, Regional Apprenticeship and Work-Based Learning Programs</t>
  </si>
  <si>
    <t>Director, Regional Consortium Strategic Partnerships</t>
  </si>
  <si>
    <t>Director, Risk Management</t>
  </si>
  <si>
    <t>Director, Software Development</t>
  </si>
  <si>
    <t>Director, Sports Information</t>
  </si>
  <si>
    <t>Director, STEM Innovation Center/Maker Space (HSI Title III/STEM Grant)</t>
  </si>
  <si>
    <t>Director, Strong Workforce Strategic Communications and Marketing</t>
  </si>
  <si>
    <t>Director, Student Access and Equity Support Programs **</t>
  </si>
  <si>
    <t>Director, Student Financial Services</t>
  </si>
  <si>
    <t>Director, Student Support Services Grant **</t>
  </si>
  <si>
    <t>Director, Title III STEM Grant **</t>
  </si>
  <si>
    <t>Director, TRiO Programs</t>
  </si>
  <si>
    <t>Director, Tritech Small Business Development Center</t>
  </si>
  <si>
    <t>Director, Upward Bound **</t>
  </si>
  <si>
    <t>Director, Upward Bound Math and Science **</t>
  </si>
  <si>
    <t>Director, Veterans Resource Center</t>
  </si>
  <si>
    <t>Director, Web Applications</t>
  </si>
  <si>
    <t>Director, Workforce Preparation Grants and Contracts **</t>
  </si>
  <si>
    <t>District Compliance Officer</t>
  </si>
  <si>
    <t>AA</t>
  </si>
  <si>
    <t>District Foundation Executive Director</t>
  </si>
  <si>
    <t>Early Childhood Education Center Manager</t>
  </si>
  <si>
    <t>Executive Director, Adult Education and Community Initiatives</t>
  </si>
  <si>
    <t>Executive Director, Corporate and Business Innovation</t>
  </si>
  <si>
    <t>Executive Director, Economic Development and Entrepreneurship</t>
  </si>
  <si>
    <t>Executive Director, External Relations and Strategic Communications</t>
  </si>
  <si>
    <t>Executive Director, Hospitality and Culinary Arts</t>
  </si>
  <si>
    <t>Executive Director, Hospitality Program</t>
  </si>
  <si>
    <t>Executive Director, Inland Empire/Strong Workforce Regional Consortium</t>
  </si>
  <si>
    <t>Executive Director, Office of Grants and Sponsored Programs</t>
  </si>
  <si>
    <t>Facilities Development Director</t>
  </si>
  <si>
    <t>General Counsel and Chief of Staff</t>
  </si>
  <si>
    <t>Grounds Supervisor *</t>
  </si>
  <si>
    <t>Health Services Supervisor *</t>
  </si>
  <si>
    <t>Human Resources Administrative Manager</t>
  </si>
  <si>
    <t>Information Architect - Open Campus**</t>
  </si>
  <si>
    <t>Instructional Media Center Manager</t>
  </si>
  <si>
    <t>Library/Learning Resources Administrative Manager</t>
  </si>
  <si>
    <t>Maintenance Manager</t>
  </si>
  <si>
    <t>Makerspace Project Supervisor</t>
  </si>
  <si>
    <t>Manager, Business Services</t>
  </si>
  <si>
    <t>Manager, District Safety and Emergency Preparedness</t>
  </si>
  <si>
    <t>Manager, Facilities, Grounds and Utilization</t>
  </si>
  <si>
    <t>Manager, Technology Support Services</t>
  </si>
  <si>
    <t>Mental Health Services Supervisor *</t>
  </si>
  <si>
    <t>Network Manager</t>
  </si>
  <si>
    <t>Outcomes Assessment Specialist **</t>
  </si>
  <si>
    <t>Outreach Services Supervisor *</t>
  </si>
  <si>
    <t>Parking Services Supervisor</t>
  </si>
  <si>
    <t>Pathways Director</t>
  </si>
  <si>
    <t>Payroll Manager</t>
  </si>
  <si>
    <t>Program Director, NSF National Center for Supply Chain Automation</t>
  </si>
  <si>
    <t>Program Director, Student Support Services **</t>
  </si>
  <si>
    <t>Program Director, Title V Grant</t>
  </si>
  <si>
    <t>Project Director, Adult Education Block Grant**</t>
  </si>
  <si>
    <t>Project Director, Foster Youth Support Network</t>
  </si>
  <si>
    <t>Project Director, Gateway to College</t>
  </si>
  <si>
    <t>Purchasing Manager</t>
  </si>
  <si>
    <t>Research and Assessment Manager</t>
  </si>
  <si>
    <t>Safety &amp; Police Administrative Supervisor</t>
  </si>
  <si>
    <t>Sergeant *</t>
  </si>
  <si>
    <t>Service Desk Manager</t>
  </si>
  <si>
    <t>Statewide Director, Center for International Trade Development</t>
  </si>
  <si>
    <t>Supervisor, Basic Needs and Wellness</t>
  </si>
  <si>
    <t>Vice President, Academic Affairs</t>
  </si>
  <si>
    <t>Vice President, Business Services</t>
  </si>
  <si>
    <t>Vice President, Planning and Development</t>
  </si>
  <si>
    <t>Vice President, Strategic Development</t>
  </si>
  <si>
    <t>Vice President, Student Services</t>
  </si>
  <si>
    <t>Warehouse Supervisor *</t>
  </si>
  <si>
    <t>H-6</t>
  </si>
  <si>
    <t>Input current H-6 salary from FT faculty salary schedule</t>
  </si>
  <si>
    <t>STRS</t>
  </si>
  <si>
    <t>Medi</t>
  </si>
  <si>
    <t>SUI</t>
  </si>
  <si>
    <t>WC</t>
  </si>
  <si>
    <t>GL&amp;P</t>
  </si>
  <si>
    <t>OPEB</t>
  </si>
  <si>
    <t>H&amp;W*</t>
  </si>
  <si>
    <t>TCP</t>
  </si>
  <si>
    <t>*Standard H&amp;W with Jefferson Pilot Life, Delta Dental and RCCD</t>
  </si>
  <si>
    <t>The fixed charge rates will update when the Rate Sheet is updated.</t>
  </si>
  <si>
    <t>Group 3, Step 3 from the Faculty Hourly Salary Schedule</t>
  </si>
  <si>
    <t>Input current H-6 salary from Counselor, Librarian, Student Activities Coordinator salary schedule</t>
  </si>
  <si>
    <t># of hours</t>
  </si>
  <si>
    <t>hourly rate</t>
  </si>
  <si>
    <t># of units</t>
  </si>
  <si>
    <t>Lecture</t>
  </si>
  <si>
    <t>Hourly Rate @ 3/3</t>
  </si>
  <si>
    <t>Input current Group 3, Step 3 rate from faculty hourly salary schedule</t>
  </si>
  <si>
    <t>Unit Pay for Lecture</t>
  </si>
  <si>
    <t>Input current Group 1, Step 1 rate from faculty hourly salary schedule</t>
  </si>
  <si>
    <t>Lab</t>
  </si>
  <si>
    <t>Hourly Rate @ 1/3</t>
  </si>
  <si>
    <t>Input current Group 1, Step 3 rate from faculty hourly salary schedule</t>
  </si>
  <si>
    <t>Unit Pay for Lab</t>
  </si>
  <si>
    <t>1 unit = 18 hours of lecture.</t>
  </si>
  <si>
    <t>1 unit = 54 hours of lab</t>
  </si>
  <si>
    <r>
      <t xml:space="preserve">RCCD STUDENT EMPLOYMENT POSITION TITLES  </t>
    </r>
    <r>
      <rPr>
        <b/>
        <sz val="14"/>
        <rFont val="Calibri"/>
        <family val="2"/>
      </rPr>
      <t>(Effective July 1, 2022 - June 30, 2023)</t>
    </r>
  </si>
  <si>
    <r>
      <rPr>
        <b/>
        <sz val="10"/>
        <rFont val="Calibri"/>
        <family val="2"/>
      </rPr>
      <t>LEVELS</t>
    </r>
  </si>
  <si>
    <r>
      <rPr>
        <b/>
        <sz val="10"/>
        <rFont val="Calibri"/>
        <family val="2"/>
      </rPr>
      <t>DESCRIPTION</t>
    </r>
  </si>
  <si>
    <r>
      <rPr>
        <b/>
        <sz val="10"/>
        <rFont val="Calibri"/>
        <family val="2"/>
      </rPr>
      <t>EXAMPLES OF ASSIGNMENTS</t>
    </r>
  </si>
  <si>
    <r>
      <rPr>
        <b/>
        <sz val="10"/>
        <rFont val="Calibri"/>
        <family val="2"/>
      </rPr>
      <t>RATES OF PAY</t>
    </r>
  </si>
  <si>
    <t>Rate for Costing Purposes</t>
  </si>
  <si>
    <r>
      <rPr>
        <sz val="10"/>
        <rFont val="Calibri"/>
        <family val="2"/>
      </rPr>
      <t>Student Aide I</t>
    </r>
  </si>
  <si>
    <t>Performs a variety of unskilled clerical &amp;/ or manual duties for a specific work area. Work is performed under close supervision. Work is assigned and student receives detailed instruction. No experience at all is required. Job details are learned from supervisor or classified staff members</t>
  </si>
  <si>
    <t>Food Services worker, area attendant, laborer, ticket taker, usher, locker room attendant, general clerk, Copy Room Attendant, mail distributor, Art gallery attendant, file clerk, Lab Aide, Instructional Aide, DSPS Aide, Student Clerk, IMC Aide, Journalism Aide, Circulation Aide, Library Aide, Student Ambassador, Health program Aide, Recital Assistant, Athletic Field Aide, Sports Program Aide, College Police Aides, Lifeguard</t>
  </si>
  <si>
    <t>$15.00 to $15.75
Per hour</t>
  </si>
  <si>
    <r>
      <rPr>
        <sz val="10"/>
        <rFont val="Calibri"/>
        <family val="2"/>
      </rPr>
      <t>Student Aide II</t>
    </r>
  </si>
  <si>
    <t>Performs a variety of clerical &amp;/or manual related duties that are usuallysemi-skilled in nature and may require only limited skill, training or experience. Learns role on the job. Requires basic knowledge of administrative activities and procedures within work area. Exchanges information with co-workers, staff within the District and the community. May require completion of certain courses to qualify.</t>
  </si>
  <si>
    <t>Classroom Aide, Public Safety Program Aide, Tutor, Museum Aide, Stage Hands, Middle School Liaisons, Outreach Aides, Student Role Players for special programs, Clerical Assistants, College Police Assistants, Lifeguard II</t>
  </si>
  <si>
    <t>$16.00 to $16.75
per hour</t>
  </si>
  <si>
    <r>
      <rPr>
        <sz val="10"/>
        <rFont val="Calibri"/>
        <family val="2"/>
      </rPr>
      <t>Student Aide III</t>
    </r>
  </si>
  <si>
    <t>Performs a variety of skilled duties in support of administrative and academic projects. Performs clerical and manual duties that require some specialized skill level. Typically requires some experience related to the assignment or special education in the area of assignment. Requires knowledge of the District/College programs and services</t>
  </si>
  <si>
    <t>Study Group Leader, Educational Assistant, Sports Program Coordinator, Specialized Tutors, group tutors, Computer Aides, light and sound technicians, Computer Network Assistants, Sports officials, Child program Aides, Automotive Assistants</t>
  </si>
  <si>
    <t>$17.00 to $17.75
per hour</t>
  </si>
  <si>
    <r>
      <rPr>
        <sz val="10"/>
        <rFont val="Calibri"/>
        <family val="2"/>
      </rPr>
      <t>Student Aide IV</t>
    </r>
  </si>
  <si>
    <t>Performs a variety of duties requiring advanced knowledge of subject in support of administrative or academic projects or functions. Requires knowledge of how program/work unit function and fit into the District or College programs. Gathers, integrates and interprets information.</t>
  </si>
  <si>
    <t>Media Center delivery assistants, Special Student Program Assistant (Puente, Ujima), Lab Specialist, Stem Mentors, advanced tutors</t>
  </si>
  <si>
    <t>$18.00 to $18.75
per hour</t>
  </si>
  <si>
    <r>
      <rPr>
        <sz val="10"/>
        <rFont val="Calibri"/>
        <family val="2"/>
      </rPr>
      <t>Student Aide V</t>
    </r>
  </si>
  <si>
    <t>Performs a variety of complex duties in support of administrative and academic projects/functions. Requires more extensive experience and subject matter expertise to be successful. May do advanced and complex research for department assigned to. Developing and working with contacts outside of the work unit is common</t>
  </si>
  <si>
    <t>Media Center Student Production Assistants, Media Center Student Technicians, Business Associates, Computer Specialist, Project Specialist</t>
  </si>
  <si>
    <t>$19.00 to $19.75
per hour</t>
  </si>
  <si>
    <t>**Minimum wage $14.00 on 01/01/21</t>
  </si>
  <si>
    <t>updated</t>
  </si>
  <si>
    <t>by AM</t>
  </si>
  <si>
    <t>FY 22/23 Rates</t>
  </si>
  <si>
    <t>Assume all are on GL&amp;P</t>
  </si>
  <si>
    <t>on PARS</t>
  </si>
  <si>
    <t>A1</t>
  </si>
  <si>
    <t>PERS</t>
  </si>
  <si>
    <t>N3</t>
  </si>
  <si>
    <t>FICA</t>
  </si>
  <si>
    <t>on PERS</t>
  </si>
  <si>
    <t>P1</t>
  </si>
  <si>
    <t>MEDI</t>
  </si>
  <si>
    <t>on STRS</t>
  </si>
  <si>
    <t>S1</t>
  </si>
  <si>
    <t>W/C</t>
  </si>
  <si>
    <t>H&amp;W Standard</t>
  </si>
  <si>
    <t>Delta Dental</t>
  </si>
  <si>
    <t>Jefferson</t>
  </si>
  <si>
    <t>RCCD</t>
  </si>
  <si>
    <t>TAB</t>
  </si>
  <si>
    <t>ACTION</t>
  </si>
  <si>
    <t>Unhide all hidden data tabs</t>
  </si>
  <si>
    <t>These are hidden so they don't clutter up the spreadsheet but will have to unhidden in order to update them.</t>
  </si>
  <si>
    <t>Rate Sheet</t>
  </si>
  <si>
    <t>Update the highlighted cells with the current fiscal year's finalized rates</t>
  </si>
  <si>
    <t>Classified Salary Schedule</t>
  </si>
  <si>
    <t>Update these salary schedules with the current fiscal year's published salary schedules.  Make sure that the links and dropdowns still point to the appropriate cell after the upload.</t>
  </si>
  <si>
    <t>CL Confidential Salary Schedule</t>
  </si>
  <si>
    <t>Administrator Job Titles</t>
  </si>
  <si>
    <t>Short Term Non-Classified Titles</t>
  </si>
  <si>
    <t>This is a list that is not published by HR.  Find out what the current minimum wage rate is and update all the wages to the current rate on the list that are lower than the new rate.</t>
  </si>
  <si>
    <t>TCP Full Time Faculty</t>
  </si>
  <si>
    <t>Update the pale yellow cells with the newly published salaries from the FT Faculty Salary Schedule H-6 and the group 3, step 3 rate from the Faculty Hourly Salary Schedule.  The rest will calculate based on the updated Rate tab.</t>
  </si>
  <si>
    <t>TCP Full Time Counselor/Librarian</t>
  </si>
  <si>
    <t>Update the pale yellow cell with the newly published salary from the Counselor, Librarian, Student Activities Coordinator Salary Schedule H-6.  The rest will calculate based on the updated Rate tab.</t>
  </si>
  <si>
    <t>TCP Associated Faculty</t>
  </si>
  <si>
    <t>Update the pale yellow cells with the newly published salaries from group 3, step 3 rate and group 1, step 1 rate from the Faculty Hourly Salary Schedule.  The rest will calculate based on the updated Rate tab.</t>
  </si>
  <si>
    <t>Student Employment</t>
  </si>
  <si>
    <t>You can get this updated salary schedule from the Student Employment office (Carmen Parra) or you can just update the rates on the existing list.</t>
  </si>
  <si>
    <t>Password</t>
  </si>
  <si>
    <t>updated 10.07.22</t>
  </si>
  <si>
    <t>Academy Coordinator</t>
  </si>
  <si>
    <t>Activities Assistant</t>
  </si>
  <si>
    <t>Assistant Pool Manager</t>
  </si>
  <si>
    <t>Assistant Project Coordinator (Dental Hygiene)</t>
  </si>
  <si>
    <t>Box Office Specialist</t>
  </si>
  <si>
    <t>Budget/Accounting Specialist</t>
  </si>
  <si>
    <t>Business Technical Assistant</t>
  </si>
  <si>
    <t>Classroom Assistant</t>
  </si>
  <si>
    <t>Clerk Trainee</t>
  </si>
  <si>
    <t>Coaches, Summer Activities</t>
  </si>
  <si>
    <t>Communication Assistant</t>
  </si>
  <si>
    <t>Community Liaison</t>
  </si>
  <si>
    <t>Conference Coordinator</t>
  </si>
  <si>
    <t>Copy Editor</t>
  </si>
  <si>
    <t>Custodial Assistant</t>
  </si>
  <si>
    <t>Dental Assistant</t>
  </si>
  <si>
    <t>Dental Health Educator</t>
  </si>
  <si>
    <t>Detective/Investigator</t>
  </si>
  <si>
    <t>Diversity, Equity and Compliance Intern</t>
  </si>
  <si>
    <t>Educational Assistant</t>
  </si>
  <si>
    <t>E-Text Transcriber</t>
  </si>
  <si>
    <t>Evaluator, Administration of Justice</t>
  </si>
  <si>
    <t>Executive Assistant</t>
  </si>
  <si>
    <t>Facilities ADA Accessibility Coordinator</t>
  </si>
  <si>
    <t>Facilities Assistant</t>
  </si>
  <si>
    <t>Facilities Planning and Development Assistant</t>
  </si>
  <si>
    <t>Finance Specialist</t>
  </si>
  <si>
    <t>Food Service Assistant</t>
  </si>
  <si>
    <t>Forensics Assistant</t>
  </si>
  <si>
    <t>Grant Analyst</t>
  </si>
  <si>
    <t>Grant Facilitator</t>
  </si>
  <si>
    <t>Grant Project Educational Aide II</t>
  </si>
  <si>
    <t>Grant Project Educational Trainer I</t>
  </si>
  <si>
    <t>Grant Project Educational Trainer II</t>
  </si>
  <si>
    <t>Grant Project Technician</t>
  </si>
  <si>
    <t>Grounds Assistant</t>
  </si>
  <si>
    <t>Health Services Facilitator</t>
  </si>
  <si>
    <t>High School Program Coordinator</t>
  </si>
  <si>
    <t>IMC Assistant I</t>
  </si>
  <si>
    <t>IMC Assistant II</t>
  </si>
  <si>
    <t>IMC Trainee</t>
  </si>
  <si>
    <t>Instructional Aide I</t>
  </si>
  <si>
    <t>Instructional Aide II</t>
  </si>
  <si>
    <t>Instructional Aide III</t>
  </si>
  <si>
    <t>International Trade Assistant</t>
  </si>
  <si>
    <t>Interpreter Apprentice</t>
  </si>
  <si>
    <t>Interpreter I</t>
  </si>
  <si>
    <t>Interpreter II</t>
  </si>
  <si>
    <t>Interpreter III</t>
  </si>
  <si>
    <t>Interpreter IV (Certified Interpreter)</t>
  </si>
  <si>
    <t>Laboratory Aide I</t>
  </si>
  <si>
    <t>Laboratory Aide II</t>
  </si>
  <si>
    <t>Lifeguard (Advanced)</t>
  </si>
  <si>
    <t>Lifeguard (Instructor)</t>
  </si>
  <si>
    <t>Lifeguard (Senior)</t>
  </si>
  <si>
    <t>Maintenance Assistant</t>
  </si>
  <si>
    <t>Marketing &amp; Media Coordinator</t>
  </si>
  <si>
    <t>Matriculation &amp; Educational Support Associate</t>
  </si>
  <si>
    <t>Matriculation Assistant I</t>
  </si>
  <si>
    <t>Matriculation Assistant II</t>
  </si>
  <si>
    <t>Matriculation Assistant III</t>
  </si>
  <si>
    <t>Nurse Practitioner</t>
  </si>
  <si>
    <t>Office Assistant I</t>
  </si>
  <si>
    <t>Office Assistant II</t>
  </si>
  <si>
    <t>Office Assistant III</t>
  </si>
  <si>
    <t>Office Assistant IV</t>
  </si>
  <si>
    <t>Photographer I (Intern)</t>
  </si>
  <si>
    <t>Photographer II</t>
  </si>
  <si>
    <t>Photographer III</t>
  </si>
  <si>
    <t>Production Printer II</t>
  </si>
  <si>
    <t>Production Technician Assistant I</t>
  </si>
  <si>
    <t>Proofreader</t>
  </si>
  <si>
    <t>Public Safety Coordinator (Title V)</t>
  </si>
  <si>
    <t>Publicist Trainee</t>
  </si>
  <si>
    <t>Puente Assistant</t>
  </si>
  <si>
    <t>Registered Nurse I</t>
  </si>
  <si>
    <t>Registered Nurse II</t>
  </si>
  <si>
    <t>Registered Nurse III</t>
  </si>
  <si>
    <t>Research Assistant</t>
  </si>
  <si>
    <t>Research Intern</t>
  </si>
  <si>
    <t>Reserve College Police Officer</t>
  </si>
  <si>
    <t>Role Player</t>
  </si>
  <si>
    <t>Scanner</t>
  </si>
  <si>
    <t>Soccer Certified Athletic Trainer</t>
  </si>
  <si>
    <t>Sports Publicist</t>
  </si>
  <si>
    <t>Stage Hand</t>
  </si>
  <si>
    <t>Stage Master Carpenter</t>
  </si>
  <si>
    <t>Stage Master Electrician</t>
  </si>
  <si>
    <t>Stage Technician I</t>
  </si>
  <si>
    <t>Stage Technician II</t>
  </si>
  <si>
    <t>Stage Technician III</t>
  </si>
  <si>
    <t>Stage Technician IV</t>
  </si>
  <si>
    <t>Stage Technician V</t>
  </si>
  <si>
    <t>Stage Technician VI</t>
  </si>
  <si>
    <t>STEM Activities Coordinator</t>
  </si>
  <si>
    <t>STEM Mentor</t>
  </si>
  <si>
    <t>Student Activities Advisor</t>
  </si>
  <si>
    <t>Student Activities Assistant</t>
  </si>
  <si>
    <t>Student Health Specialist</t>
  </si>
  <si>
    <t>Student Support Services University Mentor</t>
  </si>
  <si>
    <t>Study Group Leader</t>
  </si>
  <si>
    <t>Summer Bridge Coordinator</t>
  </si>
  <si>
    <t>Summer Youth Worker</t>
  </si>
  <si>
    <t>Supplemental Instructional Leader</t>
  </si>
  <si>
    <t>Survey Analyst</t>
  </si>
  <si>
    <t>Technical Business Advisor</t>
  </si>
  <si>
    <t>Theater Sound Technician</t>
  </si>
  <si>
    <t>Tri-Tech Business Associate</t>
  </si>
  <si>
    <t>Tutor I</t>
  </si>
  <si>
    <t>Tutor II</t>
  </si>
  <si>
    <t>Tutor III</t>
  </si>
  <si>
    <t>Tutor IV</t>
  </si>
  <si>
    <t>Upward Bound College Mentor</t>
  </si>
  <si>
    <t>Video Technician, Football Games</t>
  </si>
  <si>
    <t>Web Accessibility Technician</t>
  </si>
  <si>
    <t>*Minimum wage $15/hour Effective January 2022</t>
  </si>
  <si>
    <t>Accounting Services Clerk</t>
  </si>
  <si>
    <t>Budget Analyst</t>
  </si>
  <si>
    <t>Food Service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</si>
</sst>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_(* #,##0.0000_);_(* \(#,##0.0000\);_(* &quot;-&quot;??_);_(@_)"/>
    <numFmt numFmtId="166" formatCode="_(* #,##0.0_);_(* \(#,##0.0\);_(* &quot;-&quot;??_);_(@_)"/>
    <numFmt numFmtId="167" formatCode="0.0000"/>
  </numFmts>
  <fonts count="28" x14ac:knownFonts="1">
    <font>
      <sz val="10"/>
      <name val="Arial"/>
    </font>
    <font>
      <sz val="10"/>
      <name val="Arial"/>
      <family val="2"/>
    </font>
    <font>
      <b/>
      <sz val="10"/>
      <name val="Arial"/>
      <family val="2"/>
    </font>
    <font>
      <b/>
      <sz val="11"/>
      <name val="Arial"/>
      <family val="2"/>
    </font>
    <font>
      <b/>
      <sz val="18"/>
      <color rgb="FFFF0000"/>
      <name val="Arial"/>
      <family val="2"/>
    </font>
    <font>
      <sz val="10"/>
      <color rgb="FF000000"/>
      <name val="Times New Roman"/>
      <family val="1"/>
    </font>
    <font>
      <b/>
      <sz val="10"/>
      <color indexed="8"/>
      <name val="Arial"/>
      <family val="2"/>
    </font>
    <font>
      <sz val="10"/>
      <color rgb="FF000000"/>
      <name val="Arial"/>
      <family val="2"/>
    </font>
    <font>
      <b/>
      <sz val="22"/>
      <color rgb="FFFF0000"/>
      <name val="Arial"/>
      <family val="2"/>
    </font>
    <font>
      <b/>
      <sz val="20"/>
      <color rgb="FFFF0000"/>
      <name val="Arial"/>
      <family val="2"/>
    </font>
    <font>
      <b/>
      <sz val="10"/>
      <color theme="9" tint="-0.499984740745262"/>
      <name val="Arial"/>
      <family val="2"/>
    </font>
    <font>
      <sz val="12"/>
      <name val="Times New Roman"/>
      <family val="1"/>
    </font>
    <font>
      <u val="singleAccounting"/>
      <sz val="12"/>
      <name val="Times New Roman"/>
      <family val="1"/>
    </font>
    <font>
      <b/>
      <sz val="12"/>
      <name val="Times New Roman"/>
      <family val="1"/>
    </font>
    <font>
      <b/>
      <u val="doubleAccounting"/>
      <sz val="12"/>
      <name val="Times New Roman"/>
      <family val="1"/>
    </font>
    <font>
      <sz val="14"/>
      <name val="Calibri"/>
      <family val="2"/>
    </font>
    <font>
      <b/>
      <sz val="14"/>
      <name val="Calibri"/>
      <family val="2"/>
    </font>
    <font>
      <b/>
      <sz val="10"/>
      <name val="Calibri"/>
      <family val="2"/>
    </font>
    <font>
      <sz val="10"/>
      <name val="Calibri"/>
      <family val="2"/>
    </font>
    <font>
      <sz val="10"/>
      <color rgb="FF000000"/>
      <name val="Calibri"/>
      <family val="2"/>
    </font>
    <font>
      <sz val="10"/>
      <color rgb="FF000000"/>
      <name val="Times New Roman"/>
      <family val="1"/>
    </font>
    <font>
      <b/>
      <sz val="10"/>
      <color rgb="FFFFFFFF"/>
      <name val="Arial"/>
      <family val="2"/>
    </font>
    <font>
      <b/>
      <sz val="12"/>
      <name val="Arial"/>
      <family val="2"/>
    </font>
    <font>
      <b/>
      <i/>
      <sz val="10"/>
      <name val="Arial"/>
      <family val="2"/>
    </font>
    <font>
      <b/>
      <i/>
      <u/>
      <sz val="10"/>
      <name val="Arial"/>
      <family val="2"/>
    </font>
    <font>
      <sz val="9"/>
      <color indexed="81"/>
      <name val="Tahoma"/>
      <family val="2"/>
    </font>
    <font>
      <b/>
      <sz val="9"/>
      <color indexed="81"/>
      <name val="Tahoma"/>
      <family val="2"/>
    </font>
    <font>
      <b/>
      <sz val="20"/>
      <name val="Arial"/>
      <family val="2"/>
    </font>
  </fonts>
  <fills count="20">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indexed="22"/>
      </patternFill>
    </fill>
    <fill>
      <patternFill patternType="solid">
        <fgColor rgb="FFFFFF00"/>
        <bgColor indexed="64"/>
      </patternFill>
    </fill>
    <fill>
      <patternFill patternType="solid">
        <fgColor rgb="FF000080"/>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FFFFFF"/>
      </patternFill>
    </fill>
    <fill>
      <patternFill patternType="solid">
        <fgColor theme="1"/>
        <bgColor indexed="64"/>
      </patternFill>
    </fill>
    <fill>
      <patternFill patternType="solid">
        <fgColor theme="0" tint="-0.499984740745262"/>
        <bgColor indexed="64"/>
      </patternFill>
    </fill>
    <fill>
      <patternFill patternType="solid">
        <fgColor rgb="FF92D050"/>
        <bgColor indexed="64"/>
      </patternFill>
    </fill>
  </fills>
  <borders count="5">
    <border>
      <left/>
      <right/>
      <top/>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0" fontId="5" fillId="0" borderId="0"/>
    <xf numFmtId="9" fontId="1" fillId="0" borderId="0" applyFont="0" applyFill="0" applyBorder="0" applyAlignment="0" applyProtection="0"/>
    <xf numFmtId="44" fontId="1" fillId="0" borderId="0" applyFont="0" applyFill="0" applyBorder="0" applyAlignment="0" applyProtection="0"/>
    <xf numFmtId="0" fontId="20" fillId="0" borderId="0"/>
  </cellStyleXfs>
  <cellXfs count="181">
    <xf numFmtId="0" fontId="0" fillId="0" borderId="0" xfId="0"/>
    <xf numFmtId="0" fontId="1" fillId="0" borderId="0" xfId="0" applyFont="1"/>
    <xf numFmtId="0" fontId="1" fillId="0" borderId="0" xfId="0" applyFont="1" applyAlignment="1">
      <alignment horizontal="right"/>
    </xf>
    <xf numFmtId="14" fontId="1" fillId="2" borderId="0" xfId="0" applyNumberFormat="1" applyFont="1" applyFill="1"/>
    <xf numFmtId="0" fontId="2" fillId="2" borderId="0" xfId="0" applyFont="1" applyFill="1"/>
    <xf numFmtId="0" fontId="1" fillId="2" borderId="0" xfId="0" applyFont="1" applyFill="1"/>
    <xf numFmtId="0" fontId="2" fillId="0" borderId="0" xfId="0" applyFont="1"/>
    <xf numFmtId="43" fontId="1" fillId="2" borderId="0" xfId="1" applyFont="1" applyFill="1"/>
    <xf numFmtId="43" fontId="2" fillId="0" borderId="0" xfId="1" applyFont="1"/>
    <xf numFmtId="0" fontId="2" fillId="3" borderId="0" xfId="0" applyFont="1" applyFill="1"/>
    <xf numFmtId="0" fontId="3" fillId="4" borderId="0" xfId="0" applyFont="1" applyFill="1"/>
    <xf numFmtId="0" fontId="4" fillId="0" borderId="0" xfId="0" applyFont="1" applyAlignment="1">
      <alignment vertical="center"/>
    </xf>
    <xf numFmtId="0" fontId="6" fillId="5" borderId="2" xfId="2" applyFont="1" applyFill="1" applyBorder="1" applyAlignment="1">
      <alignment horizontal="left" wrapText="1"/>
    </xf>
    <xf numFmtId="0" fontId="2" fillId="5" borderId="2" xfId="2" applyFont="1" applyFill="1" applyBorder="1" applyAlignment="1">
      <alignment horizontal="center" wrapText="1"/>
    </xf>
    <xf numFmtId="0" fontId="6" fillId="5" borderId="2" xfId="2" applyFont="1" applyFill="1" applyBorder="1" applyAlignment="1">
      <alignment horizontal="center" wrapText="1"/>
    </xf>
    <xf numFmtId="0" fontId="1" fillId="0" borderId="3" xfId="0" applyFont="1" applyBorder="1" applyAlignment="1">
      <alignment horizontal="left" vertical="top" wrapText="1"/>
    </xf>
    <xf numFmtId="164" fontId="8" fillId="0" borderId="0" xfId="0" applyNumberFormat="1" applyFont="1"/>
    <xf numFmtId="164" fontId="0" fillId="0" borderId="0" xfId="0" applyNumberFormat="1"/>
    <xf numFmtId="0" fontId="9" fillId="0" borderId="0" xfId="0" applyFont="1"/>
    <xf numFmtId="0" fontId="10" fillId="0" borderId="0" xfId="0" applyFont="1"/>
    <xf numFmtId="0" fontId="11" fillId="0" borderId="0" xfId="0" applyFont="1" applyAlignment="1">
      <alignment wrapText="1"/>
    </xf>
    <xf numFmtId="10" fontId="11" fillId="0" borderId="0" xfId="3" applyNumberFormat="1" applyFont="1" applyBorder="1" applyAlignment="1">
      <alignment horizontal="center" wrapText="1"/>
    </xf>
    <xf numFmtId="42" fontId="11" fillId="2" borderId="0" xfId="1" applyNumberFormat="1" applyFont="1" applyFill="1" applyBorder="1"/>
    <xf numFmtId="0" fontId="11" fillId="0" borderId="0" xfId="0" applyFont="1"/>
    <xf numFmtId="10" fontId="11" fillId="0" borderId="0" xfId="3" applyNumberFormat="1" applyFont="1" applyFill="1" applyBorder="1"/>
    <xf numFmtId="42" fontId="11" fillId="0" borderId="0" xfId="1" applyNumberFormat="1" applyFont="1" applyBorder="1"/>
    <xf numFmtId="10" fontId="11" fillId="0" borderId="0" xfId="3" applyNumberFormat="1" applyFont="1" applyBorder="1"/>
    <xf numFmtId="42" fontId="12" fillId="0" borderId="0" xfId="1" applyNumberFormat="1" applyFont="1" applyBorder="1"/>
    <xf numFmtId="0" fontId="13" fillId="0" borderId="0" xfId="0" applyFont="1"/>
    <xf numFmtId="10" fontId="13" fillId="0" borderId="0" xfId="3" applyNumberFormat="1" applyFont="1" applyBorder="1"/>
    <xf numFmtId="42" fontId="14" fillId="0" borderId="0" xfId="1" applyNumberFormat="1" applyFont="1" applyBorder="1"/>
    <xf numFmtId="10" fontId="11" fillId="0" borderId="0" xfId="3" applyNumberFormat="1" applyFont="1"/>
    <xf numFmtId="44" fontId="11" fillId="2" borderId="0" xfId="4" applyFont="1" applyFill="1" applyBorder="1"/>
    <xf numFmtId="0" fontId="11" fillId="0" borderId="0" xfId="0" applyFont="1" applyAlignment="1">
      <alignment horizontal="left"/>
    </xf>
    <xf numFmtId="10" fontId="11" fillId="0" borderId="0" xfId="3" quotePrefix="1" applyNumberFormat="1" applyFont="1"/>
    <xf numFmtId="44" fontId="11" fillId="2" borderId="0" xfId="4" applyFont="1" applyFill="1"/>
    <xf numFmtId="44" fontId="11" fillId="0" borderId="0" xfId="0" applyNumberFormat="1" applyFont="1"/>
    <xf numFmtId="0" fontId="0" fillId="0" borderId="0" xfId="0" applyAlignment="1">
      <alignment horizontal="left" vertical="top"/>
    </xf>
    <xf numFmtId="0" fontId="17" fillId="0" borderId="3" xfId="0" applyFont="1" applyBorder="1" applyAlignment="1">
      <alignment horizontal="left" vertical="top" wrapText="1"/>
    </xf>
    <xf numFmtId="0" fontId="17" fillId="0" borderId="3" xfId="0" applyFont="1" applyBorder="1" applyAlignment="1">
      <alignment horizontal="center" vertical="top" wrapText="1"/>
    </xf>
    <xf numFmtId="0" fontId="17" fillId="0" borderId="4" xfId="0" applyFont="1" applyBorder="1" applyAlignment="1">
      <alignment horizontal="center" vertical="center" wrapText="1"/>
    </xf>
    <xf numFmtId="0" fontId="4" fillId="0" borderId="0" xfId="0" applyFont="1"/>
    <xf numFmtId="0" fontId="18" fillId="0" borderId="3" xfId="0" applyFont="1" applyBorder="1" applyAlignment="1">
      <alignment horizontal="left" vertical="top" wrapText="1"/>
    </xf>
    <xf numFmtId="44" fontId="18" fillId="0" borderId="4" xfId="4" applyFont="1" applyBorder="1" applyAlignment="1">
      <alignment vertical="center" wrapText="1"/>
    </xf>
    <xf numFmtId="44" fontId="19" fillId="0" borderId="4" xfId="4" applyFont="1" applyBorder="1" applyAlignment="1">
      <alignment vertical="center" wrapText="1"/>
    </xf>
    <xf numFmtId="0" fontId="1" fillId="6" borderId="0" xfId="0" applyFont="1" applyFill="1"/>
    <xf numFmtId="0" fontId="2" fillId="6" borderId="0" xfId="0" applyFont="1" applyFill="1"/>
    <xf numFmtId="0" fontId="0" fillId="0" borderId="0" xfId="0" applyAlignment="1">
      <alignment horizontal="center"/>
    </xf>
    <xf numFmtId="0" fontId="2" fillId="7" borderId="3" xfId="5" applyFont="1" applyFill="1" applyBorder="1" applyAlignment="1">
      <alignment horizontal="center" vertical="top" wrapText="1"/>
    </xf>
    <xf numFmtId="0" fontId="2" fillId="7" borderId="3" xfId="5" applyFont="1" applyFill="1" applyBorder="1" applyAlignment="1">
      <alignment horizontal="left" vertical="top" wrapText="1"/>
    </xf>
    <xf numFmtId="0" fontId="20" fillId="0" borderId="0" xfId="5" applyAlignment="1">
      <alignment horizontal="left" vertical="top"/>
    </xf>
    <xf numFmtId="0" fontId="22" fillId="0" borderId="0" xfId="5" applyFont="1" applyAlignment="1">
      <alignment horizontal="left" vertical="top"/>
    </xf>
    <xf numFmtId="0" fontId="23" fillId="0" borderId="0" xfId="5" applyFont="1" applyAlignment="1">
      <alignment horizontal="left" vertical="top"/>
    </xf>
    <xf numFmtId="0" fontId="24" fillId="0" borderId="0" xfId="5" applyFont="1" applyAlignment="1">
      <alignment horizontal="left" vertical="top"/>
    </xf>
    <xf numFmtId="0" fontId="20" fillId="0" borderId="0" xfId="5" applyAlignment="1">
      <alignment horizontal="center" vertical="top"/>
    </xf>
    <xf numFmtId="43" fontId="0" fillId="0" borderId="0" xfId="1" applyFont="1" applyAlignment="1">
      <alignment horizontal="center"/>
    </xf>
    <xf numFmtId="165" fontId="0" fillId="0" borderId="0" xfId="1" applyNumberFormat="1" applyFont="1" applyAlignment="1">
      <alignment horizontal="center"/>
    </xf>
    <xf numFmtId="166" fontId="0" fillId="0" borderId="0" xfId="1" applyNumberFormat="1" applyFont="1" applyAlignment="1">
      <alignment horizontal="center"/>
    </xf>
    <xf numFmtId="164" fontId="0" fillId="0" borderId="0" xfId="1" applyNumberFormat="1" applyFont="1" applyAlignment="1">
      <alignment horizontal="center"/>
    </xf>
    <xf numFmtId="165" fontId="2" fillId="0" borderId="0" xfId="1" applyNumberFormat="1" applyFont="1" applyAlignment="1">
      <alignment horizontal="center"/>
    </xf>
    <xf numFmtId="0" fontId="2" fillId="0" borderId="0" xfId="0" applyFont="1" applyAlignment="1">
      <alignment horizontal="center"/>
    </xf>
    <xf numFmtId="164" fontId="2" fillId="0" borderId="0" xfId="1" applyNumberFormat="1" applyFont="1" applyAlignment="1">
      <alignment horizontal="center"/>
    </xf>
    <xf numFmtId="0" fontId="2" fillId="0" borderId="1" xfId="0" applyFont="1" applyBorder="1"/>
    <xf numFmtId="165" fontId="2" fillId="0" borderId="1" xfId="1" applyNumberFormat="1" applyFont="1" applyBorder="1" applyAlignment="1">
      <alignment horizontal="center"/>
    </xf>
    <xf numFmtId="0" fontId="2" fillId="0" borderId="1" xfId="0" applyFont="1" applyBorder="1" applyAlignment="1">
      <alignment horizontal="center"/>
    </xf>
    <xf numFmtId="164" fontId="2" fillId="0" borderId="1" xfId="1" applyNumberFormat="1" applyFont="1" applyBorder="1" applyAlignment="1">
      <alignment horizontal="center"/>
    </xf>
    <xf numFmtId="0" fontId="1" fillId="0" borderId="0" xfId="0" applyFont="1" applyAlignment="1">
      <alignment horizontal="center"/>
    </xf>
    <xf numFmtId="0" fontId="27" fillId="0" borderId="0" xfId="0" applyFont="1"/>
    <xf numFmtId="0" fontId="22" fillId="0" borderId="0" xfId="0" applyFont="1"/>
    <xf numFmtId="0" fontId="1" fillId="0" borderId="0" xfId="0" applyFont="1" applyAlignment="1">
      <alignment wrapText="1"/>
    </xf>
    <xf numFmtId="0" fontId="2" fillId="8" borderId="0" xfId="0" applyFont="1" applyFill="1"/>
    <xf numFmtId="164" fontId="2" fillId="8" borderId="0" xfId="1" applyNumberFormat="1" applyFont="1" applyFill="1" applyAlignment="1">
      <alignment horizontal="center"/>
    </xf>
    <xf numFmtId="0" fontId="2" fillId="9" borderId="0" xfId="0" applyFont="1" applyFill="1"/>
    <xf numFmtId="164" fontId="2" fillId="9" borderId="0" xfId="1" applyNumberFormat="1" applyFont="1" applyFill="1" applyAlignment="1">
      <alignment horizontal="center"/>
    </xf>
    <xf numFmtId="0" fontId="2" fillId="10" borderId="0" xfId="0" applyFont="1" applyFill="1"/>
    <xf numFmtId="164" fontId="2" fillId="10" borderId="0" xfId="1" applyNumberFormat="1" applyFont="1" applyFill="1" applyAlignment="1">
      <alignment horizontal="center"/>
    </xf>
    <xf numFmtId="0" fontId="2" fillId="11" borderId="0" xfId="0" applyFont="1" applyFill="1"/>
    <xf numFmtId="165" fontId="2" fillId="11" borderId="0" xfId="1" applyNumberFormat="1" applyFont="1" applyFill="1" applyAlignment="1">
      <alignment horizontal="center"/>
    </xf>
    <xf numFmtId="0" fontId="2" fillId="11" borderId="0" xfId="0" applyFont="1" applyFill="1" applyAlignment="1">
      <alignment horizontal="center"/>
    </xf>
    <xf numFmtId="164" fontId="2" fillId="11" borderId="0" xfId="1" applyNumberFormat="1" applyFont="1" applyFill="1" applyAlignment="1">
      <alignment horizontal="center"/>
    </xf>
    <xf numFmtId="0" fontId="1" fillId="11" borderId="0" xfId="0" applyFont="1" applyFill="1"/>
    <xf numFmtId="0" fontId="0" fillId="11" borderId="0" xfId="0" applyFill="1"/>
    <xf numFmtId="165" fontId="0" fillId="11" borderId="0" xfId="1" applyNumberFormat="1" applyFont="1" applyFill="1" applyAlignment="1">
      <alignment horizontal="center"/>
    </xf>
    <xf numFmtId="0" fontId="0" fillId="11" borderId="0" xfId="0" applyFill="1" applyAlignment="1">
      <alignment horizontal="center"/>
    </xf>
    <xf numFmtId="0" fontId="2" fillId="11" borderId="0" xfId="0" applyFont="1" applyFill="1" applyAlignment="1">
      <alignment horizontal="right"/>
    </xf>
    <xf numFmtId="0" fontId="0" fillId="8" borderId="0" xfId="0" applyFill="1"/>
    <xf numFmtId="165" fontId="0" fillId="8" borderId="0" xfId="1" applyNumberFormat="1" applyFont="1" applyFill="1" applyAlignment="1">
      <alignment horizontal="center"/>
    </xf>
    <xf numFmtId="0" fontId="0" fillId="8" borderId="0" xfId="0" applyFill="1" applyAlignment="1">
      <alignment horizontal="center"/>
    </xf>
    <xf numFmtId="164" fontId="0" fillId="8" borderId="0" xfId="1" applyNumberFormat="1" applyFont="1" applyFill="1" applyAlignment="1">
      <alignment horizontal="center"/>
    </xf>
    <xf numFmtId="0" fontId="0" fillId="9" borderId="0" xfId="0" applyFill="1"/>
    <xf numFmtId="165" fontId="0" fillId="9" borderId="0" xfId="1" applyNumberFormat="1" applyFont="1" applyFill="1" applyAlignment="1">
      <alignment horizontal="center"/>
    </xf>
    <xf numFmtId="0" fontId="0" fillId="9" borderId="0" xfId="0" applyFill="1" applyAlignment="1">
      <alignment horizontal="center"/>
    </xf>
    <xf numFmtId="164" fontId="0" fillId="9" borderId="0" xfId="1" applyNumberFormat="1" applyFont="1" applyFill="1" applyAlignment="1">
      <alignment horizontal="center"/>
    </xf>
    <xf numFmtId="0" fontId="2" fillId="9" borderId="0" xfId="0" applyFont="1" applyFill="1" applyAlignment="1">
      <alignment horizontal="right"/>
    </xf>
    <xf numFmtId="0" fontId="1" fillId="9" borderId="0" xfId="0" applyFont="1" applyFill="1"/>
    <xf numFmtId="165" fontId="0" fillId="0" borderId="0" xfId="1" applyNumberFormat="1" applyFont="1" applyFill="1" applyAlignment="1">
      <alignment horizontal="center"/>
    </xf>
    <xf numFmtId="164" fontId="0" fillId="0" borderId="0" xfId="1" applyNumberFormat="1" applyFont="1" applyFill="1" applyAlignment="1">
      <alignment horizontal="center"/>
    </xf>
    <xf numFmtId="0" fontId="2" fillId="12" borderId="0" xfId="0" applyFont="1" applyFill="1"/>
    <xf numFmtId="0" fontId="0" fillId="12" borderId="0" xfId="0" applyFill="1"/>
    <xf numFmtId="165" fontId="0" fillId="12" borderId="0" xfId="1" applyNumberFormat="1" applyFont="1" applyFill="1" applyAlignment="1">
      <alignment horizontal="center"/>
    </xf>
    <xf numFmtId="0" fontId="0" fillId="12" borderId="0" xfId="0" applyFill="1" applyAlignment="1">
      <alignment horizontal="center"/>
    </xf>
    <xf numFmtId="164" fontId="0" fillId="12" borderId="0" xfId="1" applyNumberFormat="1" applyFont="1" applyFill="1" applyAlignment="1">
      <alignment horizontal="center"/>
    </xf>
    <xf numFmtId="0" fontId="0" fillId="3" borderId="0" xfId="0" applyFill="1"/>
    <xf numFmtId="165" fontId="0" fillId="3" borderId="0" xfId="1" applyNumberFormat="1" applyFont="1" applyFill="1" applyAlignment="1">
      <alignment horizontal="center"/>
    </xf>
    <xf numFmtId="0" fontId="0" fillId="3" borderId="0" xfId="0" applyFill="1" applyAlignment="1">
      <alignment horizontal="center"/>
    </xf>
    <xf numFmtId="164" fontId="0" fillId="3" borderId="0" xfId="1" applyNumberFormat="1" applyFont="1" applyFill="1" applyAlignment="1">
      <alignment horizontal="center"/>
    </xf>
    <xf numFmtId="0" fontId="2" fillId="13" borderId="0" xfId="0" applyFont="1" applyFill="1"/>
    <xf numFmtId="0" fontId="0" fillId="13" borderId="0" xfId="0" applyFill="1"/>
    <xf numFmtId="165" fontId="0" fillId="13" borderId="0" xfId="1" applyNumberFormat="1" applyFont="1" applyFill="1" applyAlignment="1">
      <alignment horizontal="center"/>
    </xf>
    <xf numFmtId="0" fontId="0" fillId="13" borderId="0" xfId="0" applyFill="1" applyAlignment="1">
      <alignment horizontal="center"/>
    </xf>
    <xf numFmtId="164" fontId="0" fillId="13" borderId="0" xfId="1" applyNumberFormat="1" applyFont="1" applyFill="1" applyAlignment="1">
      <alignment horizontal="center"/>
    </xf>
    <xf numFmtId="0" fontId="2" fillId="14" borderId="0" xfId="0" applyFont="1" applyFill="1"/>
    <xf numFmtId="0" fontId="0" fillId="14" borderId="0" xfId="0" applyFill="1"/>
    <xf numFmtId="0" fontId="0" fillId="14" borderId="0" xfId="0" applyFill="1" applyAlignment="1">
      <alignment horizontal="center"/>
    </xf>
    <xf numFmtId="164" fontId="0" fillId="14" borderId="0" xfId="1" applyNumberFormat="1" applyFont="1" applyFill="1" applyAlignment="1">
      <alignment horizontal="center"/>
    </xf>
    <xf numFmtId="0" fontId="2" fillId="15" borderId="0" xfId="0" applyFont="1" applyFill="1"/>
    <xf numFmtId="0" fontId="0" fillId="15" borderId="0" xfId="0" applyFill="1"/>
    <xf numFmtId="165" fontId="0" fillId="15" borderId="0" xfId="1" applyNumberFormat="1" applyFont="1" applyFill="1" applyAlignment="1">
      <alignment horizontal="center"/>
    </xf>
    <xf numFmtId="0" fontId="0" fillId="15" borderId="0" xfId="0" applyFill="1" applyAlignment="1">
      <alignment horizontal="center"/>
    </xf>
    <xf numFmtId="164" fontId="0" fillId="15" borderId="0" xfId="1" applyNumberFormat="1" applyFont="1" applyFill="1" applyAlignment="1">
      <alignment horizontal="center"/>
    </xf>
    <xf numFmtId="0" fontId="1" fillId="3" borderId="0" xfId="0" applyFont="1" applyFill="1" applyAlignment="1">
      <alignment horizontal="center"/>
    </xf>
    <xf numFmtId="0" fontId="0" fillId="10" borderId="0" xfId="0" applyFill="1"/>
    <xf numFmtId="165" fontId="0" fillId="10" borderId="0" xfId="1" applyNumberFormat="1" applyFont="1" applyFill="1" applyAlignment="1">
      <alignment horizontal="center"/>
    </xf>
    <xf numFmtId="0" fontId="0" fillId="10" borderId="0" xfId="0" applyFill="1" applyAlignment="1">
      <alignment horizontal="center"/>
    </xf>
    <xf numFmtId="164" fontId="0" fillId="10" borderId="0" xfId="1" applyNumberFormat="1" applyFont="1" applyFill="1" applyAlignment="1">
      <alignment horizontal="center"/>
    </xf>
    <xf numFmtId="0" fontId="1" fillId="13" borderId="0" xfId="0" applyFont="1" applyFill="1" applyAlignment="1">
      <alignment horizontal="center"/>
    </xf>
    <xf numFmtId="0" fontId="1" fillId="10" borderId="0" xfId="0" applyFont="1" applyFill="1"/>
    <xf numFmtId="0" fontId="2" fillId="10" borderId="0" xfId="0" applyFont="1" applyFill="1" applyAlignment="1">
      <alignment horizontal="right"/>
    </xf>
    <xf numFmtId="0" fontId="1" fillId="8" borderId="0" xfId="0" applyFont="1" applyFill="1"/>
    <xf numFmtId="0" fontId="2" fillId="8" borderId="0" xfId="0" applyFont="1" applyFill="1" applyAlignment="1">
      <alignment horizontal="right"/>
    </xf>
    <xf numFmtId="0" fontId="1" fillId="14" borderId="0" xfId="0" applyFont="1" applyFill="1"/>
    <xf numFmtId="166" fontId="0" fillId="14" borderId="0" xfId="1" applyNumberFormat="1" applyFont="1" applyFill="1" applyAlignment="1">
      <alignment horizontal="center"/>
    </xf>
    <xf numFmtId="43" fontId="0" fillId="14" borderId="0" xfId="1" applyFont="1" applyFill="1" applyAlignment="1">
      <alignment horizontal="center"/>
    </xf>
    <xf numFmtId="0" fontId="2" fillId="14" borderId="0" xfId="0" applyFont="1" applyFill="1" applyAlignment="1">
      <alignment horizontal="right"/>
    </xf>
    <xf numFmtId="43" fontId="2" fillId="14" borderId="0" xfId="1" applyFont="1" applyFill="1" applyAlignment="1">
      <alignment horizontal="center"/>
    </xf>
    <xf numFmtId="0" fontId="0" fillId="2" borderId="0" xfId="0" applyFill="1"/>
    <xf numFmtId="166" fontId="0" fillId="2" borderId="0" xfId="1" applyNumberFormat="1" applyFont="1" applyFill="1" applyAlignment="1">
      <alignment horizontal="center"/>
    </xf>
    <xf numFmtId="43" fontId="0" fillId="2" borderId="0" xfId="1" applyFont="1" applyFill="1" applyAlignment="1">
      <alignment horizontal="center"/>
    </xf>
    <xf numFmtId="0" fontId="0" fillId="2" borderId="0" xfId="0" applyFill="1" applyAlignment="1">
      <alignment horizontal="center"/>
    </xf>
    <xf numFmtId="164" fontId="0" fillId="2" borderId="0" xfId="1" applyNumberFormat="1" applyFont="1" applyFill="1" applyAlignment="1">
      <alignment horizontal="center"/>
    </xf>
    <xf numFmtId="165" fontId="0" fillId="2" borderId="0" xfId="1" applyNumberFormat="1" applyFont="1" applyFill="1" applyAlignment="1">
      <alignment horizontal="center"/>
    </xf>
    <xf numFmtId="0" fontId="2" fillId="2" borderId="0" xfId="0" applyFont="1" applyFill="1" applyAlignment="1">
      <alignment horizontal="right"/>
    </xf>
    <xf numFmtId="43" fontId="2" fillId="2" borderId="0" xfId="1" applyFont="1" applyFill="1" applyAlignment="1">
      <alignment horizontal="center"/>
    </xf>
    <xf numFmtId="0" fontId="0" fillId="0" borderId="1" xfId="0" applyBorder="1"/>
    <xf numFmtId="2" fontId="11" fillId="0" borderId="0" xfId="3" quotePrefix="1" applyNumberFormat="1" applyFont="1"/>
    <xf numFmtId="0" fontId="11" fillId="0" borderId="0" xfId="0" applyFont="1" applyAlignment="1">
      <alignment horizontal="center"/>
    </xf>
    <xf numFmtId="0" fontId="11" fillId="0" borderId="1" xfId="0" applyFont="1" applyBorder="1" applyAlignment="1">
      <alignment horizontal="center"/>
    </xf>
    <xf numFmtId="1" fontId="11" fillId="0" borderId="0" xfId="0" applyNumberFormat="1" applyFont="1" applyAlignment="1">
      <alignment horizontal="center"/>
    </xf>
    <xf numFmtId="10" fontId="11" fillId="0" borderId="1" xfId="3" applyNumberFormat="1" applyFont="1" applyBorder="1" applyAlignment="1">
      <alignment horizontal="center"/>
    </xf>
    <xf numFmtId="10" fontId="11" fillId="0" borderId="0" xfId="3" applyNumberFormat="1" applyFont="1" applyBorder="1" applyAlignment="1">
      <alignment horizontal="center"/>
    </xf>
    <xf numFmtId="10" fontId="11" fillId="0" borderId="1" xfId="3" quotePrefix="1" applyNumberFormat="1" applyFont="1" applyBorder="1"/>
    <xf numFmtId="44" fontId="11" fillId="2" borderId="1" xfId="4" applyFont="1" applyFill="1" applyBorder="1"/>
    <xf numFmtId="44" fontId="11" fillId="0" borderId="1" xfId="0" applyNumberFormat="1" applyFont="1" applyBorder="1"/>
    <xf numFmtId="1" fontId="11" fillId="0" borderId="1" xfId="0" applyNumberFormat="1" applyFont="1" applyBorder="1" applyAlignment="1">
      <alignment horizontal="center"/>
    </xf>
    <xf numFmtId="44" fontId="13" fillId="0" borderId="0" xfId="0" applyNumberFormat="1" applyFont="1"/>
    <xf numFmtId="0" fontId="2" fillId="15" borderId="0" xfId="0" applyFont="1" applyFill="1" applyAlignment="1">
      <alignment horizontal="right"/>
    </xf>
    <xf numFmtId="164" fontId="2" fillId="15" borderId="0" xfId="1" applyNumberFormat="1" applyFont="1" applyFill="1" applyAlignment="1">
      <alignment horizontal="center"/>
    </xf>
    <xf numFmtId="0" fontId="2" fillId="0" borderId="0" xfId="0" applyFont="1" applyAlignment="1">
      <alignment horizontal="right"/>
    </xf>
    <xf numFmtId="164" fontId="2" fillId="0" borderId="0" xfId="1" applyNumberFormat="1" applyFont="1" applyFill="1" applyAlignment="1">
      <alignment horizontal="center"/>
    </xf>
    <xf numFmtId="167" fontId="1" fillId="0" borderId="0" xfId="0" applyNumberFormat="1" applyFont="1"/>
    <xf numFmtId="2" fontId="0" fillId="0" borderId="0" xfId="0" applyNumberFormat="1"/>
    <xf numFmtId="0" fontId="15" fillId="0" borderId="0" xfId="0" applyFont="1" applyAlignment="1">
      <alignment horizontal="left" vertical="top"/>
    </xf>
    <xf numFmtId="165" fontId="0" fillId="10" borderId="0" xfId="1" applyNumberFormat="1" applyFont="1" applyFill="1" applyAlignment="1">
      <alignment horizontal="left"/>
    </xf>
    <xf numFmtId="0" fontId="0" fillId="10" borderId="0" xfId="0" applyFill="1" applyAlignment="1">
      <alignment horizontal="left"/>
    </xf>
    <xf numFmtId="0" fontId="0" fillId="6" borderId="0" xfId="0" applyFill="1"/>
    <xf numFmtId="43" fontId="0" fillId="0" borderId="0" xfId="0" applyNumberFormat="1"/>
    <xf numFmtId="0" fontId="1" fillId="0" borderId="3" xfId="0" applyFont="1" applyBorder="1" applyAlignment="1">
      <alignment horizontal="center" vertical="top" wrapText="1"/>
    </xf>
    <xf numFmtId="3" fontId="7" fillId="0" borderId="3" xfId="0" applyNumberFormat="1" applyFont="1" applyBorder="1" applyAlignment="1">
      <alignment horizontal="right" vertical="top" shrinkToFit="1"/>
    </xf>
    <xf numFmtId="0" fontId="23" fillId="0" borderId="0" xfId="0" applyFont="1" applyAlignment="1">
      <alignment horizontal="left" vertical="top" wrapText="1"/>
    </xf>
    <xf numFmtId="0" fontId="5" fillId="0" borderId="0" xfId="5" applyFont="1" applyAlignment="1">
      <alignment horizontal="left" vertical="top"/>
    </xf>
    <xf numFmtId="3" fontId="11" fillId="2" borderId="0" xfId="0" applyNumberFormat="1" applyFont="1" applyFill="1"/>
    <xf numFmtId="0" fontId="1" fillId="16" borderId="3" xfId="0" applyFont="1" applyFill="1" applyBorder="1" applyAlignment="1">
      <alignment horizontal="left" vertical="top" wrapText="1"/>
    </xf>
    <xf numFmtId="0" fontId="1" fillId="16" borderId="3" xfId="0" applyFont="1" applyFill="1" applyBorder="1" applyAlignment="1">
      <alignment horizontal="center" vertical="top" wrapText="1"/>
    </xf>
    <xf numFmtId="3" fontId="7" fillId="0" borderId="3" xfId="0" applyNumberFormat="1" applyFont="1" applyBorder="1" applyAlignment="1">
      <alignment vertical="top" shrinkToFit="1"/>
    </xf>
    <xf numFmtId="3" fontId="7" fillId="0" borderId="3" xfId="0" applyNumberFormat="1" applyFont="1" applyBorder="1" applyAlignment="1">
      <alignment vertical="center" shrinkToFit="1"/>
    </xf>
    <xf numFmtId="0" fontId="1" fillId="0" borderId="0" xfId="0" applyFont="1" applyAlignment="1">
      <alignment horizontal="left"/>
    </xf>
    <xf numFmtId="0" fontId="1" fillId="17" borderId="0" xfId="0" applyFont="1" applyFill="1"/>
    <xf numFmtId="0" fontId="1" fillId="0" borderId="0" xfId="0" applyFont="1" applyAlignment="1">
      <alignment horizontal="left" wrapText="1"/>
    </xf>
    <xf numFmtId="0" fontId="0" fillId="0" borderId="0" xfId="0" applyAlignment="1">
      <alignment horizontal="left" wrapText="1"/>
    </xf>
    <xf numFmtId="0" fontId="0" fillId="18" borderId="0" xfId="0" applyFill="1" applyAlignment="1">
      <alignment horizontal="center"/>
    </xf>
    <xf numFmtId="0" fontId="1" fillId="19" borderId="0" xfId="0" applyFont="1" applyFill="1" applyAlignment="1">
      <alignment horizontal="center"/>
    </xf>
  </cellXfs>
  <cellStyles count="6">
    <cellStyle name="Comma" xfId="1" builtinId="3"/>
    <cellStyle name="Currency 2" xfId="4"/>
    <cellStyle name="Normal" xfId="0" builtinId="0"/>
    <cellStyle name="Normal 2" xfId="5"/>
    <cellStyle name="Normal 4" xfId="2"/>
    <cellStyle name="Percent 2" xfId="3"/>
  </cellStyles>
  <dxfs count="0"/>
  <tableStyles count="0" defaultTableStyle="TableStyleMedium2" defaultPivotStyle="PivotStyleLight16"/>
  <colors>
    <mruColors>
      <color rgb="FFFFFFCC"/>
      <color rgb="FFFF99FF"/>
      <color rgb="FFCCFFFF"/>
      <color rgb="FFFFCCCC"/>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19050</xdr:colOff>
      <xdr:row>7</xdr:row>
      <xdr:rowOff>133350</xdr:rowOff>
    </xdr:from>
    <xdr:to>
      <xdr:col>22</xdr:col>
      <xdr:colOff>561975</xdr:colOff>
      <xdr:row>21</xdr:row>
      <xdr:rowOff>133350</xdr:rowOff>
    </xdr:to>
    <xdr:pic>
      <xdr:nvPicPr>
        <xdr:cNvPr id="2" name="Picture 1">
          <a:extLst>
            <a:ext uri="{FF2B5EF4-FFF2-40B4-BE49-F238E27FC236}">
              <a16:creationId xmlns:a16="http://schemas.microsoft.com/office/drawing/2014/main" id="{A8206116-725E-4509-8840-86EF80744DE6}"/>
            </a:ext>
          </a:extLst>
        </xdr:cNvPr>
        <xdr:cNvPicPr>
          <a:picLocks noChangeAspect="1"/>
        </xdr:cNvPicPr>
      </xdr:nvPicPr>
      <xdr:blipFill>
        <a:blip xmlns:r="http://schemas.openxmlformats.org/officeDocument/2006/relationships" r:embed="rId1"/>
        <a:stretch>
          <a:fillRect/>
        </a:stretch>
      </xdr:blipFill>
      <xdr:spPr>
        <a:xfrm>
          <a:off x="6724650" y="1304925"/>
          <a:ext cx="7248525" cy="2266950"/>
        </a:xfrm>
        <a:prstGeom prst="rect">
          <a:avLst/>
        </a:prstGeom>
      </xdr:spPr>
    </xdr:pic>
    <xdr:clientData/>
  </xdr:twoCellAnchor>
</xdr:wsDr>
</file>

<file path=xl/theme/theme1.xml><?xml version="1.0" encoding="utf-8"?>
<a:theme xmlns:a="http://schemas.openxmlformats.org/drawingml/2006/main" name="Office Theme">
  <a:themeElements>
    <a:clrScheme name="Aspect">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2:I57"/>
  <sheetViews>
    <sheetView topLeftCell="A9" workbookViewId="0">
      <selection activeCell="M33" sqref="M33"/>
    </sheetView>
  </sheetViews>
  <sheetFormatPr defaultRowHeight="12.75" x14ac:dyDescent="0.2"/>
  <sheetData>
    <row r="2" spans="1:9" ht="15.75" x14ac:dyDescent="0.25">
      <c r="A2" s="68" t="s">
        <v>0</v>
      </c>
    </row>
    <row r="4" spans="1:9" x14ac:dyDescent="0.2">
      <c r="A4" s="1" t="s">
        <v>1</v>
      </c>
    </row>
    <row r="5" spans="1:9" x14ac:dyDescent="0.2">
      <c r="B5" s="6"/>
      <c r="C5" s="6"/>
    </row>
    <row r="6" spans="1:9" x14ac:dyDescent="0.2">
      <c r="A6" s="76" t="s">
        <v>2</v>
      </c>
      <c r="B6" s="76"/>
      <c r="C6" s="76"/>
    </row>
    <row r="7" spans="1:9" x14ac:dyDescent="0.2">
      <c r="A7" s="162" t="s">
        <v>3</v>
      </c>
      <c r="B7" s="163"/>
      <c r="C7" s="163"/>
    </row>
    <row r="8" spans="1:9" x14ac:dyDescent="0.2">
      <c r="A8" s="89" t="s">
        <v>4</v>
      </c>
      <c r="B8" s="89"/>
      <c r="C8" s="89"/>
    </row>
    <row r="9" spans="1:9" x14ac:dyDescent="0.2">
      <c r="A9" s="85" t="s">
        <v>5</v>
      </c>
      <c r="B9" s="85"/>
      <c r="C9" s="85"/>
      <c r="D9" s="143"/>
      <c r="E9" s="143"/>
      <c r="F9" s="143"/>
      <c r="G9" s="143"/>
      <c r="H9" s="143"/>
      <c r="I9" s="143"/>
    </row>
    <row r="10" spans="1:9" x14ac:dyDescent="0.2">
      <c r="A10" s="45" t="s">
        <v>6</v>
      </c>
      <c r="B10" s="164"/>
      <c r="C10" s="164"/>
      <c r="D10" s="164"/>
      <c r="E10" s="164"/>
      <c r="F10" s="164"/>
      <c r="G10" s="164"/>
    </row>
    <row r="11" spans="1:9" x14ac:dyDescent="0.2">
      <c r="A11" s="1" t="s">
        <v>7</v>
      </c>
    </row>
    <row r="12" spans="1:9" x14ac:dyDescent="0.2">
      <c r="A12" s="1" t="s">
        <v>8</v>
      </c>
    </row>
    <row r="13" spans="1:9" x14ac:dyDescent="0.2">
      <c r="A13" s="1" t="s">
        <v>9</v>
      </c>
    </row>
    <row r="14" spans="1:9" x14ac:dyDescent="0.2">
      <c r="A14" s="1"/>
      <c r="B14" s="1" t="s">
        <v>10</v>
      </c>
    </row>
    <row r="15" spans="1:9" x14ac:dyDescent="0.2">
      <c r="A15" s="1"/>
      <c r="B15" s="1" t="s">
        <v>11</v>
      </c>
    </row>
    <row r="16" spans="1:9" x14ac:dyDescent="0.2">
      <c r="A16" s="1"/>
      <c r="B16" s="1" t="s">
        <v>12</v>
      </c>
    </row>
    <row r="17" spans="1:9" x14ac:dyDescent="0.2">
      <c r="A17" s="1"/>
      <c r="B17" s="1" t="s">
        <v>13</v>
      </c>
    </row>
    <row r="18" spans="1:9" x14ac:dyDescent="0.2">
      <c r="A18" s="1" t="s">
        <v>14</v>
      </c>
    </row>
    <row r="19" spans="1:9" x14ac:dyDescent="0.2">
      <c r="A19" s="1" t="s">
        <v>15</v>
      </c>
    </row>
    <row r="20" spans="1:9" x14ac:dyDescent="0.2">
      <c r="A20" s="1" t="s">
        <v>16</v>
      </c>
    </row>
    <row r="22" spans="1:9" x14ac:dyDescent="0.2">
      <c r="A22" s="9" t="s">
        <v>17</v>
      </c>
      <c r="B22" s="102"/>
    </row>
    <row r="23" spans="1:9" x14ac:dyDescent="0.2">
      <c r="A23" s="107" t="s">
        <v>18</v>
      </c>
      <c r="B23" s="107"/>
      <c r="C23" s="107"/>
      <c r="D23" s="143"/>
      <c r="E23" s="143"/>
      <c r="F23" s="143"/>
      <c r="G23" s="143"/>
      <c r="H23" s="143"/>
      <c r="I23" s="143"/>
    </row>
    <row r="24" spans="1:9" x14ac:dyDescent="0.2">
      <c r="A24" s="1" t="s">
        <v>19</v>
      </c>
    </row>
    <row r="25" spans="1:9" x14ac:dyDescent="0.2">
      <c r="A25" s="1" t="s">
        <v>20</v>
      </c>
    </row>
    <row r="26" spans="1:9" x14ac:dyDescent="0.2">
      <c r="A26" s="1" t="s">
        <v>21</v>
      </c>
    </row>
    <row r="27" spans="1:9" x14ac:dyDescent="0.2">
      <c r="A27" s="1" t="s">
        <v>22</v>
      </c>
    </row>
    <row r="28" spans="1:9" x14ac:dyDescent="0.2">
      <c r="A28" s="1" t="s">
        <v>23</v>
      </c>
    </row>
    <row r="30" spans="1:9" x14ac:dyDescent="0.2">
      <c r="A30" s="116" t="s">
        <v>24</v>
      </c>
      <c r="B30" s="116"/>
      <c r="C30" s="143"/>
      <c r="D30" s="143"/>
      <c r="E30" s="143"/>
      <c r="F30" s="143"/>
      <c r="G30" s="143"/>
      <c r="H30" s="143"/>
      <c r="I30" s="143"/>
    </row>
    <row r="31" spans="1:9" x14ac:dyDescent="0.2">
      <c r="A31" s="1" t="s">
        <v>25</v>
      </c>
    </row>
    <row r="32" spans="1:9" x14ac:dyDescent="0.2">
      <c r="A32" s="1" t="s">
        <v>26</v>
      </c>
    </row>
    <row r="33" spans="1:9" x14ac:dyDescent="0.2">
      <c r="A33" s="1"/>
      <c r="B33" s="1" t="s">
        <v>27</v>
      </c>
    </row>
    <row r="34" spans="1:9" x14ac:dyDescent="0.2">
      <c r="A34" s="1"/>
      <c r="B34" s="1" t="s">
        <v>28</v>
      </c>
    </row>
    <row r="35" spans="1:9" x14ac:dyDescent="0.2">
      <c r="A35" s="1" t="s">
        <v>29</v>
      </c>
      <c r="B35" s="1"/>
    </row>
    <row r="36" spans="1:9" x14ac:dyDescent="0.2">
      <c r="A36" s="1"/>
      <c r="B36" s="1" t="s">
        <v>30</v>
      </c>
    </row>
    <row r="37" spans="1:9" x14ac:dyDescent="0.2">
      <c r="A37" s="1" t="s">
        <v>21</v>
      </c>
      <c r="B37" s="1"/>
    </row>
    <row r="38" spans="1:9" x14ac:dyDescent="0.2">
      <c r="A38" s="1" t="s">
        <v>31</v>
      </c>
      <c r="B38" s="1"/>
    </row>
    <row r="39" spans="1:9" x14ac:dyDescent="0.2">
      <c r="A39" s="1" t="s">
        <v>32</v>
      </c>
      <c r="B39" s="1"/>
    </row>
    <row r="40" spans="1:9" x14ac:dyDescent="0.2">
      <c r="A40" s="1"/>
    </row>
    <row r="41" spans="1:9" x14ac:dyDescent="0.2">
      <c r="A41" s="98" t="s">
        <v>33</v>
      </c>
      <c r="B41" s="98"/>
      <c r="C41" s="98"/>
      <c r="D41" s="143"/>
      <c r="E41" s="143"/>
      <c r="F41" s="143"/>
      <c r="G41" s="143"/>
      <c r="H41" s="143"/>
      <c r="I41" s="143"/>
    </row>
    <row r="42" spans="1:9" x14ac:dyDescent="0.2">
      <c r="A42" s="1" t="s">
        <v>34</v>
      </c>
    </row>
    <row r="43" spans="1:9" x14ac:dyDescent="0.2">
      <c r="A43" s="1" t="s">
        <v>35</v>
      </c>
    </row>
    <row r="44" spans="1:9" x14ac:dyDescent="0.2">
      <c r="A44" s="1" t="s">
        <v>21</v>
      </c>
    </row>
    <row r="45" spans="1:9" x14ac:dyDescent="0.2">
      <c r="A45" s="1" t="s">
        <v>22</v>
      </c>
    </row>
    <row r="46" spans="1:9" x14ac:dyDescent="0.2">
      <c r="A46" s="1" t="s">
        <v>36</v>
      </c>
    </row>
    <row r="48" spans="1:9" x14ac:dyDescent="0.2">
      <c r="A48" s="112" t="s">
        <v>37</v>
      </c>
      <c r="B48" s="112"/>
      <c r="C48" s="112"/>
      <c r="D48" s="112"/>
    </row>
    <row r="49" spans="1:9" x14ac:dyDescent="0.2">
      <c r="A49" s="4" t="s">
        <v>38</v>
      </c>
      <c r="B49" s="135"/>
      <c r="C49" s="4"/>
      <c r="D49" s="135"/>
      <c r="E49" s="143"/>
      <c r="F49" s="143"/>
      <c r="G49" s="143"/>
      <c r="H49" s="143"/>
      <c r="I49" s="143"/>
    </row>
    <row r="50" spans="1:9" x14ac:dyDescent="0.2">
      <c r="A50" s="1" t="s">
        <v>6</v>
      </c>
    </row>
    <row r="51" spans="1:9" x14ac:dyDescent="0.2">
      <c r="A51" s="1" t="s">
        <v>39</v>
      </c>
    </row>
    <row r="52" spans="1:9" x14ac:dyDescent="0.2">
      <c r="A52" s="1" t="s">
        <v>40</v>
      </c>
    </row>
    <row r="53" spans="1:9" x14ac:dyDescent="0.2">
      <c r="A53" s="1"/>
      <c r="B53" s="1" t="s">
        <v>41</v>
      </c>
    </row>
    <row r="54" spans="1:9" x14ac:dyDescent="0.2">
      <c r="A54" s="1"/>
      <c r="B54" s="1" t="s">
        <v>42</v>
      </c>
    </row>
    <row r="55" spans="1:9" x14ac:dyDescent="0.2">
      <c r="A55" s="1" t="s">
        <v>43</v>
      </c>
    </row>
    <row r="56" spans="1:9" x14ac:dyDescent="0.2">
      <c r="A56" s="1" t="s">
        <v>15</v>
      </c>
    </row>
    <row r="57" spans="1:9" x14ac:dyDescent="0.2">
      <c r="A57" s="1"/>
    </row>
  </sheetData>
  <pageMargins left="0.7" right="0.7" top="0.75" bottom="0.75" header="0.3" footer="0.3"/>
  <pageSetup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32"/>
  <sheetViews>
    <sheetView workbookViewId="0">
      <selection activeCell="G5" sqref="G5"/>
    </sheetView>
  </sheetViews>
  <sheetFormatPr defaultRowHeight="12.75" x14ac:dyDescent="0.2"/>
  <cols>
    <col min="1" max="1" width="15" customWidth="1"/>
    <col min="2" max="2" width="38.42578125" customWidth="1"/>
    <col min="3" max="3" width="42.140625" customWidth="1"/>
    <col min="5" max="5" width="11.28515625" customWidth="1"/>
  </cols>
  <sheetData>
    <row r="1" spans="1:11" ht="18.75" x14ac:dyDescent="0.2">
      <c r="A1" s="161" t="s">
        <v>615</v>
      </c>
      <c r="B1" s="37"/>
      <c r="C1" s="37"/>
      <c r="D1" s="37"/>
    </row>
    <row r="2" spans="1:11" ht="38.25" x14ac:dyDescent="0.35">
      <c r="A2" s="38" t="s">
        <v>616</v>
      </c>
      <c r="B2" s="39" t="s">
        <v>617</v>
      </c>
      <c r="C2" s="38" t="s">
        <v>618</v>
      </c>
      <c r="D2" s="38" t="s">
        <v>619</v>
      </c>
      <c r="E2" s="40" t="s">
        <v>620</v>
      </c>
      <c r="G2" s="41"/>
      <c r="H2" s="41"/>
      <c r="I2" s="41"/>
    </row>
    <row r="3" spans="1:11" ht="12.75" customHeight="1" x14ac:dyDescent="0.35">
      <c r="A3" s="38"/>
      <c r="B3" s="39"/>
      <c r="C3" s="38"/>
      <c r="D3" s="38"/>
      <c r="E3" s="40"/>
      <c r="G3" s="41"/>
      <c r="H3" s="41"/>
      <c r="I3" s="41"/>
    </row>
    <row r="4" spans="1:11" ht="132.75" customHeight="1" x14ac:dyDescent="0.2">
      <c r="A4" s="42" t="s">
        <v>621</v>
      </c>
      <c r="B4" s="42" t="s">
        <v>622</v>
      </c>
      <c r="C4" s="42" t="s">
        <v>623</v>
      </c>
      <c r="D4" s="15" t="s">
        <v>624</v>
      </c>
      <c r="E4" s="43">
        <v>15</v>
      </c>
    </row>
    <row r="5" spans="1:11" ht="141" customHeight="1" x14ac:dyDescent="0.2">
      <c r="A5" s="42" t="s">
        <v>625</v>
      </c>
      <c r="B5" s="42" t="s">
        <v>626</v>
      </c>
      <c r="C5" s="42" t="s">
        <v>627</v>
      </c>
      <c r="D5" s="15" t="s">
        <v>628</v>
      </c>
      <c r="E5" s="43">
        <v>16</v>
      </c>
    </row>
    <row r="6" spans="1:11" ht="138.75" customHeight="1" x14ac:dyDescent="0.4">
      <c r="A6" s="42" t="s">
        <v>629</v>
      </c>
      <c r="B6" s="42" t="s">
        <v>630</v>
      </c>
      <c r="C6" s="42" t="s">
        <v>631</v>
      </c>
      <c r="D6" s="15" t="s">
        <v>632</v>
      </c>
      <c r="E6" s="43">
        <v>17</v>
      </c>
      <c r="H6" s="18"/>
      <c r="I6" s="18"/>
      <c r="J6" s="18"/>
      <c r="K6" s="18"/>
    </row>
    <row r="7" spans="1:11" ht="101.25" customHeight="1" x14ac:dyDescent="0.4">
      <c r="A7" s="42" t="s">
        <v>633</v>
      </c>
      <c r="B7" s="42" t="s">
        <v>634</v>
      </c>
      <c r="C7" s="42" t="s">
        <v>635</v>
      </c>
      <c r="D7" s="15" t="s">
        <v>636</v>
      </c>
      <c r="E7" s="43">
        <v>18</v>
      </c>
      <c r="H7" s="18"/>
      <c r="I7" s="18"/>
      <c r="J7" s="18"/>
      <c r="K7" s="18"/>
    </row>
    <row r="8" spans="1:11" ht="103.5" customHeight="1" x14ac:dyDescent="0.2">
      <c r="A8" s="42" t="s">
        <v>637</v>
      </c>
      <c r="B8" s="42" t="s">
        <v>638</v>
      </c>
      <c r="C8" s="42" t="s">
        <v>639</v>
      </c>
      <c r="D8" s="15" t="s">
        <v>640</v>
      </c>
      <c r="E8" s="44">
        <v>19</v>
      </c>
    </row>
    <row r="9" spans="1:11" ht="15" customHeight="1" x14ac:dyDescent="0.2">
      <c r="A9" s="45" t="s">
        <v>641</v>
      </c>
      <c r="B9" s="46"/>
    </row>
    <row r="10" spans="1:11" ht="15" customHeight="1" x14ac:dyDescent="0.2"/>
    <row r="11" spans="1:11" ht="15" customHeight="1" x14ac:dyDescent="0.2"/>
    <row r="12" spans="1:11" ht="15" customHeight="1" x14ac:dyDescent="0.2"/>
    <row r="13" spans="1:11" ht="15" customHeight="1" x14ac:dyDescent="0.2"/>
    <row r="14" spans="1:11" ht="15" customHeight="1" x14ac:dyDescent="0.2"/>
    <row r="15" spans="1:11" ht="15" customHeight="1" x14ac:dyDescent="0.2"/>
    <row r="16" spans="1:11"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sheetData>
  <pageMargins left="0.25" right="0.25" top="0.75" bottom="0.75" header="0.3" footer="0.3"/>
  <pageSetup scale="89" fitToHeight="0"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49"/>
  <sheetViews>
    <sheetView workbookViewId="0">
      <selection activeCell="K24" sqref="K24"/>
    </sheetView>
  </sheetViews>
  <sheetFormatPr defaultRowHeight="12.75" x14ac:dyDescent="0.2"/>
  <cols>
    <col min="1" max="1" width="13.85546875" customWidth="1"/>
    <col min="2" max="2" width="10.28515625" bestFit="1" customWidth="1"/>
    <col min="4" max="4" width="17.140625" customWidth="1"/>
  </cols>
  <sheetData>
    <row r="1" spans="1:16" x14ac:dyDescent="0.2">
      <c r="A1" s="1"/>
      <c r="B1" s="1"/>
      <c r="C1" s="1"/>
      <c r="D1" s="1"/>
      <c r="E1" s="1"/>
      <c r="F1" s="1"/>
      <c r="G1" s="1"/>
      <c r="H1" s="1"/>
      <c r="I1" s="1"/>
      <c r="J1" s="1"/>
      <c r="K1" s="1"/>
      <c r="L1" s="1"/>
      <c r="M1" s="1"/>
      <c r="N1" s="1"/>
      <c r="O1" s="1"/>
    </row>
    <row r="2" spans="1:16" x14ac:dyDescent="0.2">
      <c r="A2" s="2" t="s">
        <v>642</v>
      </c>
      <c r="B2" s="3">
        <v>44817</v>
      </c>
      <c r="C2" s="1" t="s">
        <v>643</v>
      </c>
      <c r="D2" s="1"/>
      <c r="E2" s="1"/>
      <c r="F2" s="1"/>
      <c r="G2" s="1"/>
      <c r="H2" s="1"/>
      <c r="I2" s="1"/>
      <c r="J2" s="1"/>
      <c r="K2" s="1"/>
      <c r="L2" s="1"/>
      <c r="M2" s="1"/>
      <c r="N2" s="1"/>
      <c r="O2" s="1"/>
    </row>
    <row r="3" spans="1:16" x14ac:dyDescent="0.2">
      <c r="A3" s="1"/>
      <c r="B3" s="1"/>
      <c r="C3" s="1"/>
      <c r="D3" s="1"/>
      <c r="E3" s="1"/>
      <c r="F3" s="1"/>
      <c r="G3" s="1"/>
      <c r="H3" s="1"/>
      <c r="I3" s="1"/>
      <c r="J3" s="1"/>
      <c r="K3" s="1"/>
      <c r="L3" s="1"/>
      <c r="M3" s="1"/>
      <c r="N3" s="1"/>
      <c r="O3" s="1"/>
    </row>
    <row r="4" spans="1:16" x14ac:dyDescent="0.2">
      <c r="A4" s="4" t="s">
        <v>644</v>
      </c>
      <c r="B4" s="1"/>
      <c r="C4" s="1"/>
      <c r="D4" s="1" t="s">
        <v>645</v>
      </c>
      <c r="E4" s="1"/>
      <c r="F4" s="1"/>
      <c r="G4" s="1"/>
      <c r="H4" s="1"/>
      <c r="I4" s="1"/>
      <c r="J4" s="1"/>
      <c r="K4" s="1"/>
      <c r="L4" s="1"/>
      <c r="M4" s="1"/>
      <c r="N4" s="1"/>
      <c r="O4" s="1"/>
    </row>
    <row r="5" spans="1:16" x14ac:dyDescent="0.2">
      <c r="A5" s="1" t="s">
        <v>589</v>
      </c>
      <c r="B5" s="5">
        <v>0.191</v>
      </c>
      <c r="C5" s="1"/>
      <c r="D5" s="1" t="s">
        <v>646</v>
      </c>
      <c r="E5" s="1" t="s">
        <v>647</v>
      </c>
      <c r="F5" s="159">
        <f>$B$7+$B$8+$B$9+$B$10+$B$11+$B$12</f>
        <v>0.11600000000000001</v>
      </c>
      <c r="G5" s="1"/>
      <c r="H5" s="1"/>
      <c r="I5" s="1"/>
      <c r="J5" s="1"/>
      <c r="K5" s="1"/>
      <c r="L5" s="1"/>
      <c r="M5" s="1"/>
      <c r="N5" s="1"/>
      <c r="O5" s="1"/>
      <c r="P5" s="1"/>
    </row>
    <row r="6" spans="1:16" x14ac:dyDescent="0.2">
      <c r="A6" s="1" t="s">
        <v>648</v>
      </c>
      <c r="B6" s="5">
        <v>0.25369999999999998</v>
      </c>
      <c r="C6" s="1"/>
      <c r="D6" s="1" t="s">
        <v>38</v>
      </c>
      <c r="E6" s="1" t="s">
        <v>649</v>
      </c>
      <c r="F6" s="159">
        <f>$B$10+$B$11+$B$12</f>
        <v>3.4500000000000003E-2</v>
      </c>
      <c r="G6" s="1"/>
      <c r="H6" s="1"/>
      <c r="I6" s="1"/>
      <c r="J6" s="1"/>
      <c r="K6" s="1"/>
      <c r="L6" s="1"/>
      <c r="M6" s="1"/>
      <c r="N6" s="1"/>
      <c r="O6" s="1"/>
      <c r="P6" s="1"/>
    </row>
    <row r="7" spans="1:16" x14ac:dyDescent="0.2">
      <c r="A7" s="1" t="s">
        <v>650</v>
      </c>
      <c r="B7" s="5">
        <v>6.2E-2</v>
      </c>
      <c r="C7" s="1"/>
      <c r="D7" s="1" t="s">
        <v>651</v>
      </c>
      <c r="E7" s="1" t="s">
        <v>652</v>
      </c>
      <c r="F7" s="159">
        <f>$B$6+$B$7+$B$8+$B$9+$B$10+$B$11+$B$12</f>
        <v>0.36970000000000003</v>
      </c>
      <c r="G7" s="1"/>
      <c r="H7" s="1"/>
      <c r="I7" s="1"/>
      <c r="J7" s="1"/>
      <c r="K7" s="1"/>
      <c r="L7" s="1"/>
      <c r="M7" s="1"/>
      <c r="N7" s="1"/>
      <c r="O7" s="1"/>
      <c r="P7" s="1"/>
    </row>
    <row r="8" spans="1:16" x14ac:dyDescent="0.2">
      <c r="A8" s="1" t="s">
        <v>653</v>
      </c>
      <c r="B8" s="5">
        <v>1.4500000000000001E-2</v>
      </c>
      <c r="C8" s="1"/>
      <c r="D8" s="1" t="s">
        <v>654</v>
      </c>
      <c r="E8" s="1" t="s">
        <v>655</v>
      </c>
      <c r="F8" s="159">
        <f>$B$5+$B$8+$B$9+$B$10+$B$11+$B$12</f>
        <v>0.24500000000000005</v>
      </c>
      <c r="G8" s="1"/>
      <c r="H8" s="1"/>
      <c r="I8" s="1"/>
      <c r="J8" s="1"/>
      <c r="K8" s="1"/>
      <c r="L8" s="1"/>
      <c r="M8" s="1"/>
      <c r="N8" s="1"/>
      <c r="O8" s="1"/>
      <c r="P8" s="1"/>
    </row>
    <row r="9" spans="1:16" x14ac:dyDescent="0.2">
      <c r="A9" s="1" t="s">
        <v>591</v>
      </c>
      <c r="B9" s="5">
        <v>5.0000000000000001E-3</v>
      </c>
      <c r="C9" s="1"/>
      <c r="D9" s="1"/>
      <c r="E9" s="1"/>
      <c r="F9" s="159"/>
      <c r="G9" s="1"/>
      <c r="H9" s="1"/>
      <c r="I9" s="1"/>
      <c r="J9" s="1"/>
      <c r="K9" s="1"/>
      <c r="L9" s="1"/>
      <c r="M9" s="1"/>
      <c r="N9" s="1"/>
      <c r="O9" s="1"/>
    </row>
    <row r="10" spans="1:16" x14ac:dyDescent="0.2">
      <c r="A10" s="1" t="s">
        <v>656</v>
      </c>
      <c r="B10" s="5">
        <v>1.6E-2</v>
      </c>
      <c r="C10" s="1"/>
      <c r="D10" s="1"/>
      <c r="E10" s="1"/>
      <c r="F10" s="1"/>
      <c r="G10" s="1"/>
      <c r="H10" s="1"/>
      <c r="I10" s="1"/>
      <c r="J10" s="1"/>
      <c r="K10" s="1"/>
      <c r="L10" s="1"/>
      <c r="M10" s="1"/>
      <c r="N10" s="1"/>
      <c r="O10" s="1"/>
    </row>
    <row r="11" spans="1:16" x14ac:dyDescent="0.2">
      <c r="A11" s="1" t="s">
        <v>594</v>
      </c>
      <c r="B11" s="5">
        <v>2E-3</v>
      </c>
      <c r="C11" s="1"/>
      <c r="D11" s="1"/>
      <c r="E11" s="1"/>
      <c r="F11" s="1"/>
      <c r="G11" s="1"/>
      <c r="H11" s="1"/>
      <c r="I11" s="1"/>
      <c r="J11" s="1"/>
      <c r="K11" s="1"/>
      <c r="L11" s="1"/>
      <c r="M11" s="1"/>
      <c r="N11" s="1"/>
      <c r="O11" s="1"/>
    </row>
    <row r="12" spans="1:16" x14ac:dyDescent="0.2">
      <c r="A12" s="1" t="s">
        <v>593</v>
      </c>
      <c r="B12" s="5">
        <v>1.6500000000000001E-2</v>
      </c>
      <c r="C12" s="1"/>
      <c r="D12" s="1"/>
      <c r="E12" s="1"/>
      <c r="F12" s="1"/>
      <c r="G12" s="1"/>
      <c r="H12" s="1"/>
      <c r="I12" s="1"/>
      <c r="J12" s="1"/>
      <c r="K12" s="1"/>
      <c r="L12" s="1"/>
      <c r="M12" s="1"/>
      <c r="N12" s="1"/>
      <c r="O12" s="1"/>
    </row>
    <row r="13" spans="1:16" x14ac:dyDescent="0.2">
      <c r="A13" s="1"/>
      <c r="B13" s="1"/>
      <c r="C13" s="1"/>
      <c r="D13" s="1"/>
      <c r="E13" s="1"/>
      <c r="F13" s="1"/>
      <c r="G13" s="1"/>
      <c r="H13" s="1"/>
      <c r="I13" s="1"/>
      <c r="J13" s="1"/>
      <c r="K13" s="1"/>
      <c r="L13" s="1"/>
      <c r="M13" s="1"/>
      <c r="N13" s="1"/>
      <c r="O13" s="1"/>
    </row>
    <row r="14" spans="1:16" x14ac:dyDescent="0.2">
      <c r="A14" s="1"/>
      <c r="B14" s="1"/>
      <c r="C14" s="1"/>
      <c r="D14" s="1"/>
      <c r="E14" s="1"/>
      <c r="F14" s="1"/>
      <c r="G14" s="1"/>
      <c r="H14" s="1"/>
      <c r="I14" s="1"/>
      <c r="J14" s="1"/>
      <c r="K14" s="1"/>
      <c r="L14" s="1"/>
      <c r="M14" s="1"/>
      <c r="N14" s="1"/>
      <c r="O14" s="1"/>
    </row>
    <row r="15" spans="1:16" x14ac:dyDescent="0.2">
      <c r="A15" s="6" t="s">
        <v>657</v>
      </c>
      <c r="B15" s="1"/>
      <c r="C15" s="1"/>
      <c r="D15" s="1"/>
      <c r="E15" s="1"/>
      <c r="F15" s="1"/>
      <c r="G15" s="1"/>
      <c r="H15" s="1"/>
      <c r="I15" s="1"/>
      <c r="J15" s="1"/>
      <c r="K15" s="1"/>
      <c r="L15" s="1"/>
      <c r="M15" s="1"/>
      <c r="N15" s="1"/>
      <c r="O15" s="1"/>
    </row>
    <row r="16" spans="1:16" x14ac:dyDescent="0.2">
      <c r="A16" s="1" t="s">
        <v>658</v>
      </c>
      <c r="B16" s="7">
        <v>1269.5999999999999</v>
      </c>
      <c r="C16" s="1"/>
      <c r="D16" s="1"/>
      <c r="E16" s="1"/>
      <c r="F16" s="1"/>
      <c r="G16" s="1"/>
      <c r="H16" s="1"/>
      <c r="I16" s="1"/>
      <c r="J16" s="1"/>
      <c r="K16" s="1"/>
      <c r="L16" s="1"/>
      <c r="M16" s="1"/>
      <c r="N16" s="1"/>
      <c r="O16" s="1"/>
    </row>
    <row r="17" spans="1:15" x14ac:dyDescent="0.2">
      <c r="A17" s="1" t="s">
        <v>659</v>
      </c>
      <c r="B17" s="7">
        <v>105</v>
      </c>
      <c r="C17" s="1"/>
      <c r="D17" s="1"/>
      <c r="E17" s="1"/>
      <c r="F17" s="1"/>
      <c r="G17" s="1"/>
      <c r="H17" s="1"/>
      <c r="I17" s="1"/>
      <c r="J17" s="1"/>
      <c r="K17" s="1"/>
      <c r="L17" s="1"/>
      <c r="M17" s="1"/>
      <c r="N17" s="1"/>
      <c r="O17" s="1"/>
    </row>
    <row r="18" spans="1:15" x14ac:dyDescent="0.2">
      <c r="A18" s="1" t="s">
        <v>660</v>
      </c>
      <c r="B18" s="7">
        <v>31178.799999999999</v>
      </c>
      <c r="C18" s="1"/>
      <c r="D18" s="1"/>
      <c r="E18" s="1"/>
      <c r="F18" s="1"/>
      <c r="G18" s="1"/>
      <c r="H18" s="1"/>
      <c r="I18" s="1"/>
      <c r="J18" s="1"/>
      <c r="K18" s="1"/>
      <c r="L18" s="1"/>
      <c r="M18" s="1"/>
      <c r="N18" s="1"/>
      <c r="O18" s="1"/>
    </row>
    <row r="19" spans="1:15" x14ac:dyDescent="0.2">
      <c r="A19" s="1"/>
      <c r="B19" s="8">
        <f>SUM(B16:B18)</f>
        <v>32553.399999999998</v>
      </c>
      <c r="C19" s="1"/>
      <c r="D19" s="1"/>
      <c r="E19" s="1"/>
      <c r="F19" s="1"/>
      <c r="G19" s="1"/>
      <c r="H19" s="1"/>
      <c r="I19" s="1"/>
      <c r="J19" s="1"/>
      <c r="K19" s="1"/>
      <c r="L19" s="1"/>
      <c r="M19" s="1"/>
      <c r="N19" s="1"/>
      <c r="O19" s="1"/>
    </row>
    <row r="20" spans="1:15" x14ac:dyDescent="0.2">
      <c r="A20" s="1"/>
      <c r="B20" s="1"/>
      <c r="C20" s="1"/>
      <c r="D20" s="1"/>
      <c r="E20" s="1"/>
      <c r="F20" s="1"/>
      <c r="G20" s="1"/>
      <c r="H20" s="1"/>
      <c r="I20" s="1"/>
      <c r="J20" s="1"/>
      <c r="K20" s="1"/>
      <c r="L20" s="1"/>
      <c r="M20" s="1"/>
      <c r="N20" s="1"/>
      <c r="O20" s="1"/>
    </row>
    <row r="21" spans="1:15" x14ac:dyDescent="0.2">
      <c r="A21" s="1"/>
      <c r="B21" s="1"/>
      <c r="C21" s="1"/>
      <c r="D21" s="1"/>
      <c r="E21" s="1"/>
      <c r="F21" s="1"/>
      <c r="G21" s="1"/>
      <c r="H21" s="1"/>
      <c r="I21" s="1"/>
      <c r="J21" s="1"/>
      <c r="K21" s="1"/>
      <c r="L21" s="1"/>
      <c r="M21" s="1"/>
      <c r="N21" s="1"/>
      <c r="O21" s="1"/>
    </row>
    <row r="22" spans="1:15" x14ac:dyDescent="0.2">
      <c r="A22" s="1"/>
      <c r="B22" s="1"/>
      <c r="C22" s="1"/>
      <c r="D22" s="1"/>
      <c r="E22" s="1"/>
      <c r="F22" s="1"/>
      <c r="G22" s="1"/>
      <c r="H22" s="1"/>
      <c r="I22" s="1"/>
      <c r="J22" s="1"/>
      <c r="K22" s="1"/>
      <c r="L22" s="1"/>
      <c r="M22" s="1"/>
      <c r="N22" s="1"/>
      <c r="O22" s="1"/>
    </row>
    <row r="23" spans="1:15" x14ac:dyDescent="0.2">
      <c r="A23" s="1"/>
      <c r="B23" s="1"/>
      <c r="C23" s="1"/>
      <c r="D23" s="1"/>
      <c r="E23" s="1"/>
      <c r="F23" s="1"/>
      <c r="G23" s="1"/>
      <c r="H23" s="1"/>
      <c r="I23" s="1"/>
      <c r="J23" s="1"/>
      <c r="K23" s="1"/>
      <c r="L23" s="1"/>
      <c r="M23" s="1"/>
      <c r="N23" s="1"/>
      <c r="O23" s="1"/>
    </row>
    <row r="24" spans="1:15" x14ac:dyDescent="0.2">
      <c r="A24" s="1"/>
      <c r="B24" s="1"/>
      <c r="C24" s="1"/>
      <c r="D24" s="1"/>
      <c r="E24" s="1"/>
      <c r="F24" s="1"/>
      <c r="G24" s="1"/>
      <c r="H24" s="1"/>
      <c r="I24" s="1"/>
      <c r="J24" s="1"/>
      <c r="K24" s="1"/>
      <c r="L24" s="1"/>
      <c r="M24" s="1"/>
      <c r="N24" s="1"/>
      <c r="O24" s="1"/>
    </row>
    <row r="25" spans="1:15" x14ac:dyDescent="0.2">
      <c r="A25" s="1"/>
      <c r="B25" s="1"/>
      <c r="C25" s="1"/>
      <c r="D25" s="1"/>
      <c r="E25" s="1"/>
      <c r="F25" s="1"/>
      <c r="G25" s="1"/>
      <c r="H25" s="1"/>
      <c r="I25" s="1"/>
      <c r="J25" s="1"/>
      <c r="K25" s="1"/>
      <c r="L25" s="1"/>
      <c r="M25" s="1"/>
      <c r="N25" s="1"/>
      <c r="O25" s="1"/>
    </row>
    <row r="26" spans="1:15" x14ac:dyDescent="0.2">
      <c r="A26" s="1"/>
      <c r="B26" s="1"/>
      <c r="C26" s="1"/>
      <c r="D26" s="1"/>
      <c r="E26" s="1"/>
      <c r="F26" s="1"/>
      <c r="G26" s="1"/>
      <c r="H26" s="1"/>
      <c r="I26" s="1"/>
      <c r="J26" s="1"/>
      <c r="K26" s="1"/>
      <c r="L26" s="1"/>
      <c r="M26" s="1"/>
      <c r="N26" s="1"/>
      <c r="O26" s="1"/>
    </row>
    <row r="27" spans="1:15" x14ac:dyDescent="0.2">
      <c r="A27" s="1"/>
      <c r="B27" s="1"/>
      <c r="C27" s="1"/>
      <c r="D27" s="1"/>
      <c r="E27" s="1"/>
      <c r="F27" s="1"/>
      <c r="G27" s="1"/>
      <c r="H27" s="1"/>
      <c r="I27" s="1"/>
      <c r="J27" s="1"/>
      <c r="K27" s="1"/>
      <c r="L27" s="1"/>
      <c r="M27" s="1"/>
      <c r="N27" s="1"/>
      <c r="O27" s="1"/>
    </row>
    <row r="28" spans="1:15" x14ac:dyDescent="0.2">
      <c r="A28" s="1"/>
      <c r="B28" s="1"/>
      <c r="C28" s="1"/>
      <c r="D28" s="1"/>
      <c r="E28" s="1"/>
      <c r="F28" s="1"/>
      <c r="G28" s="1"/>
      <c r="H28" s="1"/>
      <c r="I28" s="1"/>
      <c r="J28" s="1"/>
      <c r="K28" s="1"/>
      <c r="L28" s="1"/>
      <c r="M28" s="1"/>
      <c r="N28" s="1"/>
      <c r="O28" s="1"/>
    </row>
    <row r="29" spans="1:15" x14ac:dyDescent="0.2">
      <c r="A29" s="1"/>
      <c r="B29" s="1"/>
      <c r="C29" s="1"/>
      <c r="D29" s="1"/>
      <c r="E29" s="1"/>
      <c r="F29" s="1"/>
      <c r="G29" s="1"/>
      <c r="H29" s="1"/>
      <c r="I29" s="1"/>
      <c r="J29" s="1"/>
      <c r="K29" s="1"/>
      <c r="L29" s="1"/>
      <c r="M29" s="1"/>
      <c r="N29" s="1"/>
      <c r="O29" s="1"/>
    </row>
    <row r="30" spans="1:15" x14ac:dyDescent="0.2">
      <c r="A30" s="1"/>
      <c r="B30" s="1"/>
      <c r="C30" s="1"/>
      <c r="D30" s="1"/>
      <c r="E30" s="1"/>
      <c r="F30" s="1"/>
      <c r="G30" s="1"/>
      <c r="H30" s="1"/>
      <c r="I30" s="1"/>
      <c r="J30" s="1"/>
      <c r="K30" s="1"/>
      <c r="L30" s="1"/>
      <c r="M30" s="1"/>
      <c r="N30" s="1"/>
      <c r="O30" s="1"/>
    </row>
    <row r="31" spans="1:15" x14ac:dyDescent="0.2">
      <c r="A31" s="1"/>
      <c r="B31" s="1"/>
      <c r="C31" s="1"/>
      <c r="D31" s="1"/>
      <c r="E31" s="1"/>
      <c r="F31" s="1"/>
      <c r="G31" s="1"/>
      <c r="H31" s="1"/>
      <c r="I31" s="1"/>
      <c r="J31" s="1"/>
      <c r="K31" s="1"/>
      <c r="L31" s="1"/>
      <c r="M31" s="1"/>
      <c r="N31" s="1"/>
      <c r="O31" s="1"/>
    </row>
    <row r="32" spans="1:15" x14ac:dyDescent="0.2">
      <c r="A32" s="1"/>
      <c r="B32" s="1"/>
      <c r="C32" s="1"/>
      <c r="D32" s="1"/>
      <c r="E32" s="1"/>
      <c r="F32" s="1"/>
      <c r="G32" s="1"/>
      <c r="H32" s="1"/>
      <c r="I32" s="1"/>
      <c r="J32" s="1"/>
      <c r="K32" s="1"/>
      <c r="L32" s="1"/>
      <c r="M32" s="1"/>
      <c r="N32" s="1"/>
      <c r="O32" s="1"/>
    </row>
    <row r="33" spans="1:15" x14ac:dyDescent="0.2">
      <c r="A33" s="1"/>
      <c r="B33" s="1"/>
      <c r="C33" s="1"/>
      <c r="D33" s="1"/>
      <c r="E33" s="1"/>
      <c r="F33" s="1"/>
      <c r="G33" s="1"/>
      <c r="H33" s="1"/>
      <c r="I33" s="1"/>
      <c r="J33" s="1"/>
      <c r="K33" s="1"/>
      <c r="L33" s="1"/>
      <c r="M33" s="1"/>
      <c r="N33" s="1"/>
      <c r="O33" s="1"/>
    </row>
    <row r="34" spans="1:15" x14ac:dyDescent="0.2">
      <c r="A34" s="1"/>
      <c r="B34" s="1"/>
      <c r="C34" s="1"/>
      <c r="D34" s="1"/>
      <c r="E34" s="1"/>
      <c r="F34" s="1"/>
      <c r="G34" s="1"/>
      <c r="H34" s="1"/>
      <c r="I34" s="1"/>
      <c r="J34" s="1"/>
      <c r="K34" s="1"/>
      <c r="L34" s="1"/>
      <c r="M34" s="1"/>
      <c r="N34" s="1"/>
      <c r="O34" s="1"/>
    </row>
    <row r="35" spans="1:15" x14ac:dyDescent="0.2">
      <c r="A35" s="1"/>
      <c r="B35" s="1"/>
      <c r="C35" s="1"/>
      <c r="D35" s="1"/>
      <c r="E35" s="1"/>
      <c r="F35" s="1"/>
      <c r="G35" s="1"/>
      <c r="H35" s="1"/>
      <c r="I35" s="1"/>
      <c r="J35" s="1"/>
      <c r="K35" s="1"/>
      <c r="L35" s="1"/>
      <c r="M35" s="1"/>
      <c r="N35" s="1"/>
      <c r="O35" s="1"/>
    </row>
    <row r="36" spans="1:15" x14ac:dyDescent="0.2">
      <c r="A36" s="1"/>
      <c r="B36" s="1"/>
      <c r="C36" s="1"/>
      <c r="D36" s="1"/>
      <c r="E36" s="1"/>
      <c r="F36" s="1"/>
      <c r="G36" s="1"/>
      <c r="H36" s="1"/>
      <c r="I36" s="1"/>
      <c r="J36" s="1"/>
      <c r="K36" s="1"/>
      <c r="L36" s="1"/>
      <c r="M36" s="1"/>
      <c r="N36" s="1"/>
      <c r="O36" s="1"/>
    </row>
    <row r="37" spans="1:15" x14ac:dyDescent="0.2">
      <c r="A37" s="1"/>
      <c r="B37" s="1"/>
      <c r="C37" s="1"/>
      <c r="D37" s="1"/>
      <c r="E37" s="1"/>
      <c r="F37" s="1"/>
      <c r="G37" s="1"/>
      <c r="H37" s="1"/>
      <c r="I37" s="1"/>
      <c r="J37" s="1"/>
      <c r="K37" s="1"/>
      <c r="L37" s="1"/>
      <c r="M37" s="1"/>
      <c r="N37" s="1"/>
      <c r="O37" s="1"/>
    </row>
    <row r="38" spans="1:15" x14ac:dyDescent="0.2">
      <c r="A38" s="1"/>
      <c r="B38" s="1"/>
      <c r="C38" s="1"/>
      <c r="D38" s="1"/>
      <c r="E38" s="1"/>
      <c r="F38" s="1"/>
      <c r="G38" s="1"/>
      <c r="H38" s="1"/>
      <c r="I38" s="1"/>
      <c r="J38" s="1"/>
      <c r="K38" s="1"/>
      <c r="L38" s="1"/>
      <c r="M38" s="1"/>
      <c r="N38" s="1"/>
      <c r="O38" s="1"/>
    </row>
    <row r="39" spans="1:15" x14ac:dyDescent="0.2">
      <c r="A39" s="1"/>
      <c r="B39" s="1"/>
      <c r="C39" s="1"/>
      <c r="D39" s="1"/>
      <c r="E39" s="1"/>
      <c r="F39" s="1"/>
      <c r="G39" s="1"/>
      <c r="H39" s="1"/>
      <c r="I39" s="1"/>
      <c r="J39" s="1"/>
      <c r="K39" s="1"/>
      <c r="L39" s="1"/>
      <c r="M39" s="1"/>
      <c r="N39" s="1"/>
      <c r="O39" s="1"/>
    </row>
    <row r="40" spans="1:15" x14ac:dyDescent="0.2">
      <c r="A40" s="1"/>
      <c r="B40" s="1"/>
      <c r="C40" s="1"/>
      <c r="D40" s="1"/>
      <c r="E40" s="1"/>
      <c r="F40" s="1"/>
      <c r="G40" s="1"/>
      <c r="H40" s="1"/>
      <c r="I40" s="1"/>
      <c r="J40" s="1"/>
      <c r="K40" s="1"/>
      <c r="L40" s="1"/>
      <c r="M40" s="1"/>
      <c r="N40" s="1"/>
      <c r="O40" s="1"/>
    </row>
    <row r="41" spans="1:15" x14ac:dyDescent="0.2">
      <c r="A41" s="1"/>
      <c r="B41" s="1"/>
      <c r="C41" s="1"/>
      <c r="D41" s="1"/>
      <c r="E41" s="1"/>
      <c r="F41" s="1"/>
      <c r="G41" s="1"/>
      <c r="H41" s="1"/>
      <c r="I41" s="1"/>
      <c r="J41" s="1"/>
      <c r="K41" s="1"/>
      <c r="L41" s="1"/>
      <c r="M41" s="1"/>
      <c r="N41" s="1"/>
      <c r="O41" s="1"/>
    </row>
    <row r="42" spans="1:15" x14ac:dyDescent="0.2">
      <c r="A42" s="1"/>
      <c r="B42" s="1"/>
      <c r="C42" s="1"/>
      <c r="D42" s="1"/>
      <c r="E42" s="1"/>
      <c r="F42" s="1"/>
      <c r="G42" s="1"/>
      <c r="H42" s="1"/>
      <c r="I42" s="1"/>
      <c r="J42" s="1"/>
      <c r="K42" s="1"/>
      <c r="L42" s="1"/>
      <c r="M42" s="1"/>
      <c r="N42" s="1"/>
      <c r="O42" s="1"/>
    </row>
    <row r="43" spans="1:15" x14ac:dyDescent="0.2">
      <c r="A43" s="1"/>
      <c r="B43" s="1"/>
      <c r="C43" s="1"/>
      <c r="D43" s="1"/>
      <c r="E43" s="1"/>
      <c r="F43" s="1"/>
      <c r="G43" s="1"/>
      <c r="H43" s="1"/>
      <c r="I43" s="1"/>
      <c r="J43" s="1"/>
      <c r="K43" s="1"/>
      <c r="L43" s="1"/>
      <c r="M43" s="1"/>
      <c r="N43" s="1"/>
      <c r="O43" s="1"/>
    </row>
    <row r="44" spans="1:15" x14ac:dyDescent="0.2">
      <c r="A44" s="1"/>
      <c r="B44" s="1"/>
      <c r="C44" s="1"/>
      <c r="D44" s="1"/>
      <c r="E44" s="1"/>
      <c r="F44" s="1"/>
      <c r="G44" s="1"/>
      <c r="H44" s="1"/>
      <c r="I44" s="1"/>
      <c r="J44" s="1"/>
      <c r="K44" s="1"/>
      <c r="L44" s="1"/>
      <c r="M44" s="1"/>
      <c r="N44" s="1"/>
      <c r="O44" s="1"/>
    </row>
    <row r="45" spans="1:15" x14ac:dyDescent="0.2">
      <c r="A45" s="1"/>
      <c r="B45" s="1"/>
      <c r="C45" s="1"/>
      <c r="D45" s="1"/>
      <c r="E45" s="1"/>
      <c r="F45" s="1"/>
      <c r="G45" s="1"/>
      <c r="H45" s="1"/>
      <c r="I45" s="1"/>
      <c r="J45" s="1"/>
      <c r="K45" s="1"/>
      <c r="L45" s="1"/>
      <c r="M45" s="1"/>
      <c r="N45" s="1"/>
      <c r="O45" s="1"/>
    </row>
    <row r="46" spans="1:15" x14ac:dyDescent="0.2">
      <c r="A46" s="1"/>
      <c r="B46" s="1"/>
      <c r="C46" s="1"/>
      <c r="D46" s="1"/>
      <c r="E46" s="1"/>
      <c r="F46" s="1"/>
      <c r="G46" s="1"/>
      <c r="H46" s="1"/>
      <c r="I46" s="1"/>
      <c r="J46" s="1"/>
      <c r="K46" s="1"/>
      <c r="L46" s="1"/>
      <c r="M46" s="1"/>
      <c r="N46" s="1"/>
      <c r="O46" s="1"/>
    </row>
    <row r="47" spans="1:15" x14ac:dyDescent="0.2">
      <c r="A47" s="1"/>
      <c r="B47" s="1"/>
      <c r="C47" s="1"/>
      <c r="D47" s="1"/>
      <c r="E47" s="1"/>
      <c r="F47" s="1"/>
      <c r="G47" s="1"/>
      <c r="H47" s="1"/>
      <c r="I47" s="1"/>
      <c r="J47" s="1"/>
      <c r="K47" s="1"/>
      <c r="L47" s="1"/>
      <c r="M47" s="1"/>
      <c r="N47" s="1"/>
      <c r="O47" s="1"/>
    </row>
    <row r="48" spans="1:15" x14ac:dyDescent="0.2">
      <c r="A48" s="1"/>
      <c r="B48" s="1"/>
      <c r="C48" s="1"/>
      <c r="D48" s="1"/>
      <c r="E48" s="1"/>
      <c r="F48" s="1"/>
      <c r="G48" s="1"/>
      <c r="H48" s="1"/>
      <c r="I48" s="1"/>
      <c r="J48" s="1"/>
      <c r="K48" s="1"/>
      <c r="L48" s="1"/>
      <c r="M48" s="1"/>
      <c r="N48" s="1"/>
      <c r="O48" s="1"/>
    </row>
    <row r="49" spans="1:15" x14ac:dyDescent="0.2">
      <c r="A49" s="1"/>
      <c r="B49" s="1"/>
      <c r="C49" s="1"/>
      <c r="D49" s="1"/>
      <c r="E49" s="1"/>
      <c r="F49" s="1"/>
      <c r="G49" s="1"/>
      <c r="H49" s="1"/>
      <c r="I49" s="1"/>
      <c r="J49" s="1"/>
      <c r="K49" s="1"/>
      <c r="L49" s="1"/>
      <c r="M49" s="1"/>
      <c r="N49" s="1"/>
      <c r="O49" s="1"/>
    </row>
  </sheetData>
  <sortState ref="D5:F8">
    <sortCondition ref="E5:E8"/>
  </sortState>
  <pageMargins left="0.7" right="0.7"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L22"/>
  <sheetViews>
    <sheetView workbookViewId="0">
      <selection activeCell="B13" sqref="B13"/>
    </sheetView>
  </sheetViews>
  <sheetFormatPr defaultRowHeight="12.75" x14ac:dyDescent="0.2"/>
  <cols>
    <col min="1" max="1" width="30" customWidth="1"/>
    <col min="2" max="2" width="125.42578125" customWidth="1"/>
  </cols>
  <sheetData>
    <row r="1" spans="1:12" x14ac:dyDescent="0.2">
      <c r="A1" s="2"/>
      <c r="B1" s="1"/>
    </row>
    <row r="2" spans="1:12" x14ac:dyDescent="0.2">
      <c r="A2" s="9" t="s">
        <v>661</v>
      </c>
      <c r="B2" s="9" t="s">
        <v>662</v>
      </c>
    </row>
    <row r="3" spans="1:12" ht="21.75" customHeight="1" x14ac:dyDescent="0.25">
      <c r="A3" s="10" t="s">
        <v>663</v>
      </c>
      <c r="B3" s="10" t="s">
        <v>664</v>
      </c>
    </row>
    <row r="4" spans="1:12" x14ac:dyDescent="0.2">
      <c r="A4" s="6"/>
      <c r="B4" s="6"/>
    </row>
    <row r="5" spans="1:12" ht="12.75" customHeight="1" x14ac:dyDescent="0.2">
      <c r="A5" s="1" t="s">
        <v>665</v>
      </c>
      <c r="B5" t="s">
        <v>666</v>
      </c>
      <c r="I5" s="11"/>
      <c r="J5" s="11"/>
      <c r="K5" s="11"/>
      <c r="L5" s="11"/>
    </row>
    <row r="6" spans="1:12" ht="12.75" customHeight="1" x14ac:dyDescent="0.2">
      <c r="A6" s="1"/>
      <c r="I6" s="11"/>
      <c r="J6" s="11"/>
      <c r="K6" s="11"/>
      <c r="L6" s="11"/>
    </row>
    <row r="7" spans="1:12" ht="12.75" customHeight="1" x14ac:dyDescent="0.2">
      <c r="A7" s="1" t="s">
        <v>667</v>
      </c>
      <c r="B7" s="177" t="s">
        <v>668</v>
      </c>
      <c r="I7" s="11"/>
      <c r="J7" s="11"/>
      <c r="K7" s="11"/>
      <c r="L7" s="11"/>
    </row>
    <row r="8" spans="1:12" ht="12.75" customHeight="1" x14ac:dyDescent="0.2">
      <c r="A8" s="1" t="s">
        <v>669</v>
      </c>
      <c r="B8" s="178"/>
      <c r="I8" s="11"/>
      <c r="J8" s="11"/>
      <c r="K8" s="11"/>
      <c r="L8" s="11"/>
    </row>
    <row r="9" spans="1:12" ht="12.75" customHeight="1" x14ac:dyDescent="0.2">
      <c r="A9" s="1" t="s">
        <v>670</v>
      </c>
      <c r="B9" s="178"/>
      <c r="I9" s="11"/>
      <c r="J9" s="11"/>
      <c r="K9" s="11"/>
      <c r="L9" s="11"/>
    </row>
    <row r="10" spans="1:12" ht="12.75" customHeight="1" x14ac:dyDescent="0.2">
      <c r="A10" s="1"/>
      <c r="I10" s="11"/>
      <c r="J10" s="11"/>
      <c r="K10" s="11"/>
      <c r="L10" s="11"/>
    </row>
    <row r="11" spans="1:12" ht="26.25" customHeight="1" x14ac:dyDescent="0.2">
      <c r="A11" s="1" t="s">
        <v>671</v>
      </c>
      <c r="B11" s="69" t="s">
        <v>672</v>
      </c>
      <c r="I11" s="11"/>
      <c r="J11" s="11"/>
      <c r="K11" s="11"/>
      <c r="L11" s="11"/>
    </row>
    <row r="12" spans="1:12" ht="12.75" customHeight="1" x14ac:dyDescent="0.2">
      <c r="A12" s="1"/>
      <c r="I12" s="11"/>
      <c r="J12" s="11"/>
      <c r="K12" s="11"/>
      <c r="L12" s="11"/>
    </row>
    <row r="13" spans="1:12" ht="25.5" customHeight="1" x14ac:dyDescent="0.2">
      <c r="A13" s="1" t="s">
        <v>673</v>
      </c>
      <c r="B13" s="69" t="s">
        <v>674</v>
      </c>
      <c r="I13" s="11"/>
      <c r="J13" s="11"/>
      <c r="K13" s="11"/>
      <c r="L13" s="11"/>
    </row>
    <row r="14" spans="1:12" ht="12.75" customHeight="1" x14ac:dyDescent="0.2">
      <c r="A14" s="1"/>
      <c r="I14" s="11"/>
      <c r="J14" s="11"/>
      <c r="K14" s="11"/>
      <c r="L14" s="11"/>
    </row>
    <row r="15" spans="1:12" ht="25.5" customHeight="1" x14ac:dyDescent="0.2">
      <c r="A15" s="1" t="s">
        <v>675</v>
      </c>
      <c r="B15" s="69" t="s">
        <v>676</v>
      </c>
      <c r="I15" s="11"/>
      <c r="J15" s="11"/>
      <c r="K15" s="11"/>
      <c r="L15" s="11"/>
    </row>
    <row r="16" spans="1:12" ht="12.75" customHeight="1" x14ac:dyDescent="0.2">
      <c r="H16" s="11"/>
      <c r="I16" s="11"/>
      <c r="J16" s="11"/>
      <c r="K16" s="11"/>
    </row>
    <row r="17" spans="1:11" ht="26.25" customHeight="1" x14ac:dyDescent="0.2">
      <c r="A17" s="1" t="s">
        <v>677</v>
      </c>
      <c r="B17" s="69" t="s">
        <v>678</v>
      </c>
      <c r="H17" s="11"/>
      <c r="I17" s="11"/>
      <c r="J17" s="11"/>
      <c r="K17" s="11"/>
    </row>
    <row r="18" spans="1:11" ht="12.75" customHeight="1" x14ac:dyDescent="0.2">
      <c r="H18" s="11"/>
      <c r="I18" s="11"/>
      <c r="J18" s="11"/>
      <c r="K18" s="11"/>
    </row>
    <row r="19" spans="1:11" ht="12.75" customHeight="1" x14ac:dyDescent="0.2">
      <c r="A19" s="1" t="s">
        <v>679</v>
      </c>
      <c r="B19" s="1" t="s">
        <v>680</v>
      </c>
      <c r="H19" s="11"/>
      <c r="I19" s="11"/>
      <c r="J19" s="11"/>
      <c r="K19" s="11"/>
    </row>
    <row r="20" spans="1:11" ht="12.75" customHeight="1" x14ac:dyDescent="0.2">
      <c r="H20" s="11"/>
      <c r="I20" s="11"/>
      <c r="J20" s="11"/>
      <c r="K20" s="11"/>
    </row>
    <row r="22" spans="1:11" x14ac:dyDescent="0.2">
      <c r="A22" s="176" t="s">
        <v>681</v>
      </c>
      <c r="B22" s="176" t="s">
        <v>596</v>
      </c>
    </row>
  </sheetData>
  <mergeCells count="1">
    <mergeCell ref="B7:B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60033"/>
  </sheetPr>
  <dimension ref="A1:M65"/>
  <sheetViews>
    <sheetView tabSelected="1" topLeftCell="A40" workbookViewId="0">
      <selection activeCell="J67" sqref="J67"/>
    </sheetView>
  </sheetViews>
  <sheetFormatPr defaultRowHeight="12.75" x14ac:dyDescent="0.2"/>
  <cols>
    <col min="1" max="1" width="4.28515625" customWidth="1"/>
    <col min="2" max="2" width="47.42578125" customWidth="1"/>
    <col min="3" max="3" width="9.28515625" style="56" customWidth="1"/>
    <col min="4" max="4" width="8" style="47" customWidth="1"/>
    <col min="5" max="5" width="11.7109375" style="47" customWidth="1"/>
    <col min="6" max="6" width="11.140625" style="58" customWidth="1"/>
    <col min="7" max="8" width="9.140625" style="58"/>
    <col min="9" max="9" width="10.42578125" style="58" customWidth="1"/>
    <col min="11" max="12" width="10.42578125" bestFit="1" customWidth="1"/>
  </cols>
  <sheetData>
    <row r="1" spans="1:11" ht="26.25" x14ac:dyDescent="0.4">
      <c r="A1" s="67" t="s">
        <v>44</v>
      </c>
    </row>
    <row r="2" spans="1:11" x14ac:dyDescent="0.2">
      <c r="A2" s="6"/>
      <c r="B2" s="6"/>
      <c r="C2" s="59"/>
      <c r="D2" s="60"/>
      <c r="E2" s="60" t="s">
        <v>45</v>
      </c>
      <c r="F2" s="61" t="s">
        <v>46</v>
      </c>
      <c r="G2" s="61" t="s">
        <v>47</v>
      </c>
      <c r="H2" s="61" t="s">
        <v>48</v>
      </c>
      <c r="I2" s="61"/>
    </row>
    <row r="3" spans="1:11" ht="13.5" customHeight="1" x14ac:dyDescent="0.2">
      <c r="A3" s="62"/>
      <c r="B3" s="62" t="s">
        <v>49</v>
      </c>
      <c r="C3" s="63" t="s">
        <v>50</v>
      </c>
      <c r="D3" s="64" t="s">
        <v>51</v>
      </c>
      <c r="E3" s="64" t="s">
        <v>52</v>
      </c>
      <c r="F3" s="65" t="s">
        <v>53</v>
      </c>
      <c r="G3" s="65" t="s">
        <v>54</v>
      </c>
      <c r="H3" s="65" t="s">
        <v>55</v>
      </c>
      <c r="I3" s="65" t="s">
        <v>56</v>
      </c>
    </row>
    <row r="4" spans="1:11" ht="23.1" customHeight="1" x14ac:dyDescent="0.2">
      <c r="A4" s="76" t="s">
        <v>2</v>
      </c>
      <c r="B4" s="76"/>
      <c r="C4" s="77"/>
      <c r="D4" s="78"/>
      <c r="E4" s="78"/>
      <c r="F4" s="79"/>
      <c r="G4" s="79"/>
      <c r="H4" s="79"/>
      <c r="I4" s="79"/>
    </row>
    <row r="5" spans="1:11" ht="23.1" customHeight="1" x14ac:dyDescent="0.2">
      <c r="A5" s="1"/>
      <c r="B5" s="1" t="s">
        <v>799</v>
      </c>
      <c r="C5" s="56">
        <v>1</v>
      </c>
      <c r="D5" s="47">
        <v>5</v>
      </c>
      <c r="E5" s="47" t="str">
        <f>IF($B5="","",IF($C5&lt;0.5,"A1","P1"))</f>
        <v>P1</v>
      </c>
      <c r="F5" s="58">
        <f>IF($B5="","",ROUND((VLOOKUP($B5,'Classified Salary Schedule'!$A$5:$G$285,'Total Cost of Position'!$D5+2))*$C5,0))</f>
        <v>80856</v>
      </c>
      <c r="G5" s="58">
        <f>IF($B5="","",ROUND(VLOOKUP($E5,'RATE SHEET'!$E$5:$F$8,2)*'Total Cost of Position'!$F5,0))</f>
        <v>29892</v>
      </c>
      <c r="H5" s="58">
        <f>IF($C5&lt;0.5,0,ROUND($C5*'RATE SHEET'!$B$19,0))</f>
        <v>32553</v>
      </c>
      <c r="I5" s="58">
        <f t="shared" ref="I5" si="0">SUM(F5:H5)</f>
        <v>143301</v>
      </c>
    </row>
    <row r="6" spans="1:11" ht="23.1" customHeight="1" x14ac:dyDescent="0.2">
      <c r="A6" s="1"/>
      <c r="B6" t="s">
        <v>800</v>
      </c>
      <c r="C6" s="56">
        <v>1</v>
      </c>
      <c r="D6" s="47">
        <v>3</v>
      </c>
      <c r="E6" s="47" t="str">
        <f t="shared" ref="E6:E9" si="1">IF($B6="","",IF($C6&lt;0.5,"A1","P1"))</f>
        <v>P1</v>
      </c>
      <c r="F6" s="58">
        <f>IF($B6="","",ROUND((VLOOKUP($B6,'Classified Salary Schedule'!$A$5:$G$285,'Total Cost of Position'!$D6+2))*$C6,0))</f>
        <v>87948</v>
      </c>
      <c r="G6" s="58">
        <f>IF($B6="","",ROUND(VLOOKUP($E6,'RATE SHEET'!$E$5:$F$8,2)*'Total Cost of Position'!$F6,0))</f>
        <v>32514</v>
      </c>
      <c r="H6" s="58">
        <f>IF($C6&lt;0.5,0,ROUND($C6*'RATE SHEET'!$B$19,0))</f>
        <v>32553</v>
      </c>
      <c r="I6" s="58">
        <f t="shared" ref="I6:I9" si="2">SUM(F6:H6)</f>
        <v>153015</v>
      </c>
      <c r="J6" s="1"/>
      <c r="K6" s="17"/>
    </row>
    <row r="7" spans="1:11" ht="23.1" customHeight="1" x14ac:dyDescent="0.2">
      <c r="A7" s="1"/>
      <c r="B7" t="s">
        <v>801</v>
      </c>
      <c r="C7" s="56">
        <v>1</v>
      </c>
      <c r="D7" s="47">
        <v>1</v>
      </c>
      <c r="E7" s="47" t="str">
        <f t="shared" si="1"/>
        <v>P1</v>
      </c>
      <c r="F7" s="58">
        <f>IF($B7="","",ROUND((VLOOKUP($B7,'Classified Salary Schedule'!$A$5:$G$285,'Total Cost of Position'!$D7+2))*$C7,0))</f>
        <v>60804</v>
      </c>
      <c r="G7" s="58">
        <f>IF($B7="","",ROUND(VLOOKUP($E7,'RATE SHEET'!$E$5:$F$8,2)*'Total Cost of Position'!$F7,0))</f>
        <v>22479</v>
      </c>
      <c r="H7" s="58">
        <f>IF($C7&lt;0.5,0,ROUND($C7*'RATE SHEET'!$B$19,0))</f>
        <v>32553</v>
      </c>
      <c r="I7" s="58">
        <f t="shared" si="2"/>
        <v>115836</v>
      </c>
      <c r="J7" s="17"/>
      <c r="K7" s="17"/>
    </row>
    <row r="8" spans="1:11" ht="23.1" customHeight="1" x14ac:dyDescent="0.2">
      <c r="A8" s="1"/>
      <c r="C8" s="56">
        <v>0</v>
      </c>
      <c r="D8" s="47">
        <v>1</v>
      </c>
      <c r="E8" s="47" t="str">
        <f t="shared" si="1"/>
        <v/>
      </c>
      <c r="F8" s="58" t="str">
        <f>IF($B8="","",ROUND((VLOOKUP($B8,'Classified Salary Schedule'!$A$5:$G$285,'Total Cost of Position'!$D8+2))*$C8,0))</f>
        <v/>
      </c>
      <c r="G8" s="58" t="str">
        <f>IF($B8="","",ROUND(VLOOKUP($E8,'RATE SHEET'!$E$5:$F$8,2)*'Total Cost of Position'!$F8,0))</f>
        <v/>
      </c>
      <c r="H8" s="58">
        <f>IF($C8&lt;0.5,0,ROUND($C8*'RATE SHEET'!$B$19,0))</f>
        <v>0</v>
      </c>
      <c r="I8" s="58">
        <f t="shared" si="2"/>
        <v>0</v>
      </c>
    </row>
    <row r="9" spans="1:11" ht="23.1" customHeight="1" x14ac:dyDescent="0.2">
      <c r="A9" s="1"/>
      <c r="C9" s="56">
        <v>0</v>
      </c>
      <c r="D9" s="47">
        <v>5</v>
      </c>
      <c r="E9" s="47" t="str">
        <f t="shared" si="1"/>
        <v/>
      </c>
      <c r="F9" s="58" t="str">
        <f>IF($B9="","",ROUND((VLOOKUP($B9,'Classified Salary Schedule'!$A$5:$G$285,'Total Cost of Position'!$D9+2))*$C9,0))</f>
        <v/>
      </c>
      <c r="G9" s="58" t="str">
        <f>IF($B9="","",ROUND(VLOOKUP($E9,'RATE SHEET'!$E$5:$F$8,2)*'Total Cost of Position'!$F9,0))</f>
        <v/>
      </c>
      <c r="H9" s="58">
        <f>IF($C9&lt;0.5,0,ROUND($C9*'RATE SHEET'!$B$19,0))</f>
        <v>0</v>
      </c>
      <c r="I9" s="58">
        <f t="shared" si="2"/>
        <v>0</v>
      </c>
    </row>
    <row r="10" spans="1:11" ht="23.1" customHeight="1" x14ac:dyDescent="0.2">
      <c r="A10" s="80"/>
      <c r="B10" s="81"/>
      <c r="C10" s="82"/>
      <c r="D10" s="83"/>
      <c r="E10" s="84" t="s">
        <v>57</v>
      </c>
      <c r="F10" s="79">
        <f>SUM(F5:F9)</f>
        <v>229608</v>
      </c>
      <c r="G10" s="79">
        <f t="shared" ref="G10:I10" si="3">SUM(G5:G9)</f>
        <v>84885</v>
      </c>
      <c r="H10" s="79">
        <f t="shared" si="3"/>
        <v>97659</v>
      </c>
      <c r="I10" s="79">
        <f t="shared" si="3"/>
        <v>412152</v>
      </c>
    </row>
    <row r="11" spans="1:11" ht="21" customHeight="1" x14ac:dyDescent="0.2">
      <c r="A11" s="1"/>
    </row>
    <row r="12" spans="1:11" ht="23.1" customHeight="1" x14ac:dyDescent="0.2">
      <c r="A12" s="74" t="s">
        <v>3</v>
      </c>
      <c r="B12" s="121"/>
      <c r="C12" s="122"/>
      <c r="D12" s="123"/>
      <c r="E12" s="123"/>
      <c r="F12" s="124"/>
      <c r="G12" s="124"/>
      <c r="H12" s="124"/>
      <c r="I12" s="124"/>
    </row>
    <row r="13" spans="1:11" ht="23.1" customHeight="1" x14ac:dyDescent="0.2">
      <c r="A13" s="1"/>
      <c r="B13" s="1"/>
      <c r="C13" s="56">
        <v>1</v>
      </c>
      <c r="D13" s="47">
        <v>3</v>
      </c>
      <c r="E13" s="47" t="str">
        <f>IF($B13="","",IF($C13&lt;0.5,"A1","P1"))</f>
        <v/>
      </c>
      <c r="F13" s="58" t="str">
        <f>IF($B13="","",ROUND((VLOOKUP($B13,'CL Confidential Salary Schedule'!$A$5:$G$12,'Total Cost of Position'!$D13+2))*$C13,0))</f>
        <v/>
      </c>
      <c r="G13" s="58" t="str">
        <f>IF($B13="","",ROUND(VLOOKUP($E13,'RATE SHEET'!$E$5:$F$8,2)*'Total Cost of Position'!$F13,0))</f>
        <v/>
      </c>
      <c r="H13" s="58">
        <f>IF($C13&lt;0.5,0,ROUND($C13*'RATE SHEET'!$B$19,0))</f>
        <v>32553</v>
      </c>
      <c r="I13" s="58">
        <f t="shared" ref="I13" si="4">SUM(F13:H13)</f>
        <v>32553</v>
      </c>
    </row>
    <row r="14" spans="1:11" ht="23.1" customHeight="1" x14ac:dyDescent="0.2">
      <c r="A14" s="1"/>
      <c r="C14" s="56">
        <v>0</v>
      </c>
      <c r="D14" s="47">
        <v>0</v>
      </c>
      <c r="E14" s="47" t="str">
        <f t="shared" ref="E14:E15" si="5">IF($B14="","",IF($C14&lt;0.5,"A1","P1"))</f>
        <v/>
      </c>
      <c r="F14" s="58" t="str">
        <f>IF($B14="","",ROUND((VLOOKUP($B14,'CL Confidential Salary Schedule'!$A$5:$G$12,'Total Cost of Position'!$D14+2))*$C14,0))</f>
        <v/>
      </c>
      <c r="G14" s="58" t="str">
        <f>IF($B14="","",ROUND(VLOOKUP($E14,'RATE SHEET'!$E$5:$F$8,2)*'Total Cost of Position'!$F14,0))</f>
        <v/>
      </c>
      <c r="H14" s="58">
        <f>IF($C14&lt;0.5,0,ROUND($C14*'RATE SHEET'!$B$19,0))</f>
        <v>0</v>
      </c>
      <c r="I14" s="58">
        <f t="shared" ref="I14:I15" si="6">SUM(F14:H14)</f>
        <v>0</v>
      </c>
    </row>
    <row r="15" spans="1:11" ht="23.1" customHeight="1" x14ac:dyDescent="0.2">
      <c r="A15" s="1"/>
      <c r="C15" s="56">
        <v>0</v>
      </c>
      <c r="D15" s="47">
        <v>0</v>
      </c>
      <c r="E15" s="47" t="str">
        <f t="shared" si="5"/>
        <v/>
      </c>
      <c r="F15" s="58" t="str">
        <f>IF($B15="","",ROUND((VLOOKUP($B15,'CL Confidential Salary Schedule'!$A$5:$G$12,'Total Cost of Position'!$D15+2))*$C15,0))</f>
        <v/>
      </c>
      <c r="G15" s="58" t="str">
        <f>IF($B15="","",ROUND(VLOOKUP($E15,'RATE SHEET'!$E$5:$F$8,2)*'Total Cost of Position'!$F15,0))</f>
        <v/>
      </c>
      <c r="H15" s="58">
        <f>IF($C15&lt;0.5,0,ROUND($C15*'RATE SHEET'!$B$19,0))</f>
        <v>0</v>
      </c>
      <c r="I15" s="58">
        <f t="shared" si="6"/>
        <v>0</v>
      </c>
    </row>
    <row r="16" spans="1:11" ht="23.1" customHeight="1" x14ac:dyDescent="0.2">
      <c r="A16" s="126"/>
      <c r="B16" s="121"/>
      <c r="C16" s="122"/>
      <c r="D16" s="123"/>
      <c r="E16" s="127" t="s">
        <v>58</v>
      </c>
      <c r="F16" s="75">
        <f>SUM(F13:F15)</f>
        <v>0</v>
      </c>
      <c r="G16" s="75">
        <f t="shared" ref="G16:I16" si="7">SUM(G13:G15)</f>
        <v>0</v>
      </c>
      <c r="H16" s="75">
        <f t="shared" si="7"/>
        <v>32553</v>
      </c>
      <c r="I16" s="75">
        <f t="shared" si="7"/>
        <v>32553</v>
      </c>
    </row>
    <row r="17" spans="1:13" ht="23.1" customHeight="1" x14ac:dyDescent="0.2">
      <c r="A17" s="1"/>
    </row>
    <row r="18" spans="1:13" ht="23.1" customHeight="1" x14ac:dyDescent="0.2">
      <c r="A18" s="72" t="s">
        <v>59</v>
      </c>
      <c r="B18" s="89"/>
      <c r="C18" s="90"/>
      <c r="D18" s="91"/>
      <c r="E18" s="91"/>
      <c r="F18" s="92"/>
      <c r="G18" s="92"/>
      <c r="H18" s="92"/>
      <c r="I18" s="92"/>
    </row>
    <row r="19" spans="1:13" ht="23.1" customHeight="1" x14ac:dyDescent="0.2">
      <c r="A19" s="1"/>
      <c r="B19" t="s">
        <v>450</v>
      </c>
      <c r="C19" s="56">
        <v>1</v>
      </c>
      <c r="D19" s="47">
        <v>1</v>
      </c>
      <c r="E19" s="47" t="str">
        <f>IF($B19="","","S1")</f>
        <v>S1</v>
      </c>
      <c r="F19" s="58">
        <f>IF($B19="","",ROUND((VLOOKUP($B19,'Administrator Job Titles'!$A$2:$G$170,'Total Cost of Position'!$D19+2))*$C19,0))</f>
        <v>164517</v>
      </c>
      <c r="G19" s="58">
        <f>IF($B19="","",ROUND(VLOOKUP($E19,'RATE SHEET'!$E$5:$F$8,2)*'Total Cost of Position'!$F19,0))</f>
        <v>40307</v>
      </c>
      <c r="H19" s="58">
        <f>IF($C19&lt;0.5,0,ROUND($C19*'RATE SHEET'!$B$19,0))</f>
        <v>32553</v>
      </c>
      <c r="I19" s="58">
        <f t="shared" ref="I19" si="8">SUM(F19:H19)</f>
        <v>237377</v>
      </c>
    </row>
    <row r="20" spans="1:13" ht="23.1" customHeight="1" x14ac:dyDescent="0.2">
      <c r="A20" s="1"/>
      <c r="B20" t="s">
        <v>404</v>
      </c>
      <c r="C20" s="56">
        <v>1</v>
      </c>
      <c r="D20" s="47">
        <v>4</v>
      </c>
      <c r="E20" s="47" t="str">
        <f t="shared" ref="E20:E21" si="9">IF($B20="","","S1")</f>
        <v>S1</v>
      </c>
      <c r="F20" s="58">
        <f>IF($B20="","",ROUND((VLOOKUP($B20,'Administrator Job Titles'!$A$2:$G$170,'Total Cost of Position'!$D20+2))*$C20,0))</f>
        <v>121918</v>
      </c>
      <c r="G20" s="58">
        <f>IF($B20="","",ROUND(VLOOKUP($E20,'RATE SHEET'!$E$5:$F$8,2)*'Total Cost of Position'!$F20,0))</f>
        <v>29870</v>
      </c>
      <c r="H20" s="58">
        <f>IF($C20&lt;0.5,0,ROUND($C20*'RATE SHEET'!$B$19,0))</f>
        <v>32553</v>
      </c>
      <c r="I20" s="58">
        <f t="shared" ref="I20:I21" si="10">SUM(F20:H20)</f>
        <v>184341</v>
      </c>
      <c r="K20" s="17"/>
    </row>
    <row r="21" spans="1:13" ht="23.1" customHeight="1" x14ac:dyDescent="0.2">
      <c r="A21" s="1"/>
      <c r="E21" s="47" t="str">
        <f t="shared" si="9"/>
        <v/>
      </c>
      <c r="F21" s="58" t="str">
        <f>IF($B21="","",ROUND((VLOOKUP($B21,'Administrator Job Titles'!$A$2:$G$170,'Total Cost of Position'!$D21+2))*$C21,0))</f>
        <v/>
      </c>
      <c r="G21" s="58" t="str">
        <f>IF($B21="","",ROUND(VLOOKUP($E21,'RATE SHEET'!$E$5:$F$8,2)*'Total Cost of Position'!$F21,0))</f>
        <v/>
      </c>
      <c r="H21" s="58">
        <f>IF($C21&lt;0.5,0,ROUND($C21*'RATE SHEET'!$B$19,0))</f>
        <v>0</v>
      </c>
      <c r="I21" s="58">
        <f t="shared" si="10"/>
        <v>0</v>
      </c>
      <c r="M21" s="17"/>
    </row>
    <row r="22" spans="1:13" ht="23.1" customHeight="1" x14ac:dyDescent="0.2">
      <c r="A22" s="94"/>
      <c r="B22" s="89"/>
      <c r="C22" s="90"/>
      <c r="D22" s="91"/>
      <c r="E22" s="93" t="s">
        <v>61</v>
      </c>
      <c r="F22" s="73">
        <f>SUM(F19:F21)</f>
        <v>286435</v>
      </c>
      <c r="G22" s="73">
        <f t="shared" ref="G22:I22" si="11">SUM(G19:G21)</f>
        <v>70177</v>
      </c>
      <c r="H22" s="73">
        <f t="shared" si="11"/>
        <v>65106</v>
      </c>
      <c r="I22" s="73">
        <f t="shared" si="11"/>
        <v>421718</v>
      </c>
    </row>
    <row r="23" spans="1:13" ht="23.1" customHeight="1" x14ac:dyDescent="0.2">
      <c r="A23" s="1"/>
      <c r="C23" s="95"/>
      <c r="E23" s="157"/>
      <c r="F23" s="158"/>
      <c r="G23" s="158"/>
      <c r="H23" s="158"/>
      <c r="I23" s="158"/>
    </row>
    <row r="24" spans="1:13" ht="23.1" customHeight="1" x14ac:dyDescent="0.2">
      <c r="A24" s="70" t="s">
        <v>5</v>
      </c>
      <c r="B24" s="85"/>
      <c r="C24" s="86"/>
      <c r="D24" s="87"/>
      <c r="E24" s="87"/>
      <c r="F24" s="88"/>
      <c r="G24" s="88"/>
      <c r="H24" s="88"/>
      <c r="I24" s="88"/>
    </row>
    <row r="25" spans="1:13" ht="23.1" customHeight="1" x14ac:dyDescent="0.2">
      <c r="A25" s="1"/>
      <c r="B25" t="s">
        <v>557</v>
      </c>
      <c r="C25" s="56">
        <v>1</v>
      </c>
      <c r="D25" s="47">
        <v>5</v>
      </c>
      <c r="E25" s="47" t="str">
        <f>IF($B25="","","P1")</f>
        <v>P1</v>
      </c>
      <c r="F25" s="58">
        <f>IF($B25="","",ROUND((VLOOKUP($B25,'Administrator Job Titles'!$A$2:$G$169,'Total Cost of Position'!$D25+2))*$C25,0))</f>
        <v>133511</v>
      </c>
      <c r="G25" s="58">
        <f>IF($B25="","",ROUND(VLOOKUP($E25,'RATE SHEET'!$E$5:$F$8,2)*'Total Cost of Position'!$F25,0))</f>
        <v>49359</v>
      </c>
      <c r="H25" s="58">
        <f>IF($C25&lt;0.5,0,ROUND($C25*'RATE SHEET'!$B$19,0))</f>
        <v>32553</v>
      </c>
      <c r="I25" s="58">
        <f t="shared" ref="I25" si="12">SUM(F25:H25)</f>
        <v>215423</v>
      </c>
      <c r="K25" s="165"/>
      <c r="L25" s="165"/>
      <c r="M25" s="165"/>
    </row>
    <row r="26" spans="1:13" ht="23.1" customHeight="1" x14ac:dyDescent="0.2">
      <c r="A26" s="1"/>
      <c r="B26" t="s">
        <v>60</v>
      </c>
      <c r="C26" s="56">
        <v>1</v>
      </c>
      <c r="D26" s="47">
        <v>5</v>
      </c>
      <c r="E26" s="47" t="str">
        <f t="shared" ref="E26:E27" si="13">IF($B26="","","P1")</f>
        <v>P1</v>
      </c>
      <c r="F26" s="58">
        <f>IF($B26="","",ROUND((VLOOKUP($B26,'Administrator Job Titles'!$A$2:$G$169,'Total Cost of Position'!$D26+2))*$C26,0))</f>
        <v>146263</v>
      </c>
      <c r="G26" s="58">
        <f>IF($B26="","",ROUND(VLOOKUP($E26,'RATE SHEET'!$E$5:$F$8,2)*'Total Cost of Position'!$F26,0))</f>
        <v>54073</v>
      </c>
      <c r="H26" s="58">
        <f>IF($C26&lt;0.5,0,ROUND($C26*'RATE SHEET'!$B$19,0))</f>
        <v>32553</v>
      </c>
      <c r="I26" s="58">
        <f t="shared" ref="I26:I27" si="14">SUM(F26:H26)</f>
        <v>232889</v>
      </c>
      <c r="K26" s="17"/>
      <c r="L26" s="165"/>
      <c r="M26" s="165"/>
    </row>
    <row r="27" spans="1:13" ht="23.1" customHeight="1" x14ac:dyDescent="0.2">
      <c r="A27" s="1"/>
      <c r="E27" s="47" t="str">
        <f t="shared" si="13"/>
        <v/>
      </c>
      <c r="F27" s="58" t="str">
        <f>IF($B27="","",ROUND((VLOOKUP($B27,'Administrator Job Titles'!$A$2:$G$169,'Total Cost of Position'!$D27+2))*$C27,0))</f>
        <v/>
      </c>
      <c r="G27" s="58" t="str">
        <f>IF($B27="","",ROUND(VLOOKUP($E27,'RATE SHEET'!$E$5:$F$8,2)*'Total Cost of Position'!$F27,0))</f>
        <v/>
      </c>
      <c r="H27" s="58">
        <f>IF($C27&lt;0.5,0,ROUND($C27*'RATE SHEET'!$B$19,0))</f>
        <v>0</v>
      </c>
      <c r="I27" s="58">
        <f t="shared" si="14"/>
        <v>0</v>
      </c>
      <c r="K27" s="165"/>
    </row>
    <row r="28" spans="1:13" ht="23.1" customHeight="1" x14ac:dyDescent="0.2">
      <c r="A28" s="128"/>
      <c r="B28" s="85"/>
      <c r="C28" s="86"/>
      <c r="D28" s="87"/>
      <c r="E28" s="129" t="s">
        <v>63</v>
      </c>
      <c r="F28" s="71">
        <f>SUM(F25:F27)</f>
        <v>279774</v>
      </c>
      <c r="G28" s="71">
        <f t="shared" ref="G28:I28" si="15">SUM(G25:G27)</f>
        <v>103432</v>
      </c>
      <c r="H28" s="71">
        <f t="shared" si="15"/>
        <v>65106</v>
      </c>
      <c r="I28" s="71">
        <f t="shared" si="15"/>
        <v>448312</v>
      </c>
    </row>
    <row r="29" spans="1:13" ht="23.1" customHeight="1" x14ac:dyDescent="0.2">
      <c r="A29" s="1"/>
    </row>
    <row r="30" spans="1:13" ht="23.1" customHeight="1" x14ac:dyDescent="0.2">
      <c r="A30" s="9" t="s">
        <v>17</v>
      </c>
      <c r="B30" s="102"/>
      <c r="C30" s="103"/>
      <c r="D30" s="120"/>
      <c r="E30" s="104"/>
      <c r="F30" s="105"/>
      <c r="G30" s="105"/>
      <c r="H30" s="105"/>
      <c r="I30" s="105"/>
    </row>
    <row r="31" spans="1:13" ht="23.1" customHeight="1" x14ac:dyDescent="0.2">
      <c r="A31" s="66">
        <v>1</v>
      </c>
      <c r="B31" t="s">
        <v>17</v>
      </c>
      <c r="C31" s="56">
        <f>IF($B31="",0,1)</f>
        <v>1</v>
      </c>
      <c r="D31" s="66" t="str">
        <f>IF($B31="","","H-6")</f>
        <v>H-6</v>
      </c>
      <c r="E31" s="47" t="str">
        <f>IF($B31="","","S1")</f>
        <v>S1</v>
      </c>
      <c r="F31" s="58">
        <f>IF($B31="","",'TCP Full Time Fac'!$C$1*$A$31)</f>
        <v>119975</v>
      </c>
      <c r="G31" s="58">
        <f>IF($B31="","",SUM('TCP Full Time Fac'!$C$2:$C$7)*$A$31)</f>
        <v>29395</v>
      </c>
      <c r="H31" s="58">
        <f>IF($B31="","",'TCP Full Time Fac'!$C$8*$A$31)</f>
        <v>32553.399999999998</v>
      </c>
      <c r="I31" s="58">
        <f t="shared" ref="I31" si="16">SUM(F31:H31)</f>
        <v>181923.4</v>
      </c>
    </row>
    <row r="32" spans="1:13" ht="23.1" customHeight="1" x14ac:dyDescent="0.2">
      <c r="A32" s="1"/>
      <c r="D32" s="66"/>
    </row>
    <row r="33" spans="1:9" ht="23.1" customHeight="1" x14ac:dyDescent="0.2">
      <c r="A33" s="115" t="s">
        <v>64</v>
      </c>
      <c r="B33" s="116"/>
      <c r="C33" s="117"/>
      <c r="D33" s="118"/>
      <c r="E33" s="118"/>
      <c r="F33" s="119"/>
      <c r="G33" s="119"/>
      <c r="H33" s="119"/>
      <c r="I33" s="119"/>
    </row>
    <row r="34" spans="1:9" ht="23.1" customHeight="1" x14ac:dyDescent="0.2">
      <c r="A34" s="180">
        <v>3</v>
      </c>
      <c r="B34" s="1" t="s">
        <v>65</v>
      </c>
      <c r="C34" s="58">
        <v>18</v>
      </c>
      <c r="D34" s="179"/>
      <c r="E34" s="47" t="str">
        <f>IF($B34="","","S1")</f>
        <v>S1</v>
      </c>
      <c r="F34" s="58">
        <f>IF($B34="","",ROUND('TCP Assoc Fac'!$D$6*$A$34,0))</f>
        <v>6011</v>
      </c>
      <c r="G34" s="96">
        <f>IF($B34="","",ROUND('Total Cost of Position'!$F$34*'RATE SHEET'!$F$8,0))</f>
        <v>1473</v>
      </c>
      <c r="H34" s="58">
        <f>0</f>
        <v>0</v>
      </c>
      <c r="I34" s="58">
        <f>SUM(F34:H34)</f>
        <v>7484</v>
      </c>
    </row>
    <row r="35" spans="1:9" ht="23.1" customHeight="1" x14ac:dyDescent="0.2">
      <c r="A35" s="180">
        <v>2</v>
      </c>
      <c r="B35" s="1" t="s">
        <v>66</v>
      </c>
      <c r="C35" s="58">
        <v>54</v>
      </c>
      <c r="D35" s="179"/>
      <c r="E35" s="47" t="str">
        <f>IF($B35="","","S1")</f>
        <v>S1</v>
      </c>
      <c r="F35" s="58">
        <f>IF($B35="","",ROUND('TCP Assoc Fac'!$D$10*$A$35,0))</f>
        <v>3430</v>
      </c>
      <c r="G35" s="96">
        <f>IF($B35="","",ROUND('Total Cost of Position'!$F$35*'RATE SHEET'!$F$8,0))</f>
        <v>840</v>
      </c>
      <c r="H35" s="58">
        <f>0</f>
        <v>0</v>
      </c>
      <c r="I35" s="58">
        <f>SUM(F35:H35)</f>
        <v>4270</v>
      </c>
    </row>
    <row r="36" spans="1:9" ht="23.1" customHeight="1" x14ac:dyDescent="0.2">
      <c r="A36" s="115"/>
      <c r="B36" s="116"/>
      <c r="C36" s="117"/>
      <c r="D36" s="118"/>
      <c r="E36" s="155" t="s">
        <v>67</v>
      </c>
      <c r="F36" s="156">
        <f>SUM(F34:F35)</f>
        <v>9441</v>
      </c>
      <c r="G36" s="156">
        <f t="shared" ref="G36:I36" si="17">SUM(G34:G35)</f>
        <v>2313</v>
      </c>
      <c r="H36" s="156">
        <f t="shared" si="17"/>
        <v>0</v>
      </c>
      <c r="I36" s="156">
        <f t="shared" si="17"/>
        <v>11754</v>
      </c>
    </row>
    <row r="37" spans="1:9" ht="23.1" customHeight="1" x14ac:dyDescent="0.2">
      <c r="A37" s="66"/>
    </row>
    <row r="38" spans="1:9" ht="23.1" customHeight="1" x14ac:dyDescent="0.2">
      <c r="A38" s="106" t="s">
        <v>18</v>
      </c>
      <c r="B38" s="107"/>
      <c r="C38" s="108"/>
      <c r="D38" s="125"/>
      <c r="E38" s="109"/>
      <c r="F38" s="110"/>
      <c r="G38" s="110"/>
      <c r="H38" s="110"/>
      <c r="I38" s="110"/>
    </row>
    <row r="39" spans="1:9" ht="23.1" customHeight="1" x14ac:dyDescent="0.2">
      <c r="A39" s="180">
        <v>3</v>
      </c>
      <c r="B39" s="1" t="s">
        <v>18</v>
      </c>
      <c r="C39" s="56">
        <v>1</v>
      </c>
      <c r="D39" s="66" t="str">
        <f>IF($B39="","","H-6")</f>
        <v>H-6</v>
      </c>
      <c r="E39" s="47" t="str">
        <f>IF($B39="","","S1")</f>
        <v>S1</v>
      </c>
      <c r="F39" s="58">
        <f>IF($B39="","",'TCP Full Time CounsLib'!$C$1*$A$39)</f>
        <v>380376</v>
      </c>
      <c r="G39" s="58">
        <f>IF($B39="","",SUM('TCP Full Time CounsLib'!$C$2:$C$7)*$A$39)</f>
        <v>93192</v>
      </c>
      <c r="H39" s="58">
        <f>IF($B39="","",'TCP Full Time CounsLib'!$C$8*$A$39)</f>
        <v>97660.2</v>
      </c>
      <c r="I39" s="58">
        <f t="shared" ref="I39" si="18">SUM(F39:H39)</f>
        <v>571228.19999999995</v>
      </c>
    </row>
    <row r="40" spans="1:9" ht="23.1" customHeight="1" x14ac:dyDescent="0.2">
      <c r="A40" s="1"/>
      <c r="D40" s="66"/>
    </row>
    <row r="41" spans="1:9" ht="23.1" customHeight="1" x14ac:dyDescent="0.2">
      <c r="A41" s="97" t="s">
        <v>33</v>
      </c>
      <c r="B41" s="98"/>
      <c r="C41" s="99"/>
      <c r="D41" s="100"/>
      <c r="E41" s="100"/>
      <c r="F41" s="101"/>
      <c r="G41" s="101"/>
      <c r="H41" s="101"/>
      <c r="I41" s="101"/>
    </row>
    <row r="42" spans="1:9" ht="23.1" customHeight="1" x14ac:dyDescent="0.2">
      <c r="A42" s="180">
        <v>1</v>
      </c>
      <c r="B42" s="1" t="s">
        <v>33</v>
      </c>
      <c r="C42" s="57">
        <v>20</v>
      </c>
      <c r="D42" s="47">
        <v>99.31</v>
      </c>
      <c r="E42" s="47" t="str">
        <f>IF($B42="","","S1")</f>
        <v>S1</v>
      </c>
      <c r="F42" s="58">
        <f>IF($B42="","",ROUND('TCP Assoc Fac'!$C$4*'Total Cost of Position'!$C$42,0)*$A$42)</f>
        <v>2147</v>
      </c>
      <c r="G42" s="58">
        <f>IF($B42="","",ROUND('Total Cost of Position'!$F$42*'RATE SHEET'!$F$8,0))</f>
        <v>526</v>
      </c>
      <c r="H42" s="58">
        <f>0</f>
        <v>0</v>
      </c>
      <c r="I42" s="58">
        <f>SUM(F42:H42)</f>
        <v>2673</v>
      </c>
    </row>
    <row r="43" spans="1:9" ht="23.1" customHeight="1" x14ac:dyDescent="0.2">
      <c r="A43" s="66"/>
      <c r="C43" s="57"/>
    </row>
    <row r="44" spans="1:9" ht="23.1" customHeight="1" x14ac:dyDescent="0.2">
      <c r="A44" s="111" t="s">
        <v>68</v>
      </c>
      <c r="B44" s="112"/>
      <c r="C44" s="131"/>
      <c r="D44" s="132"/>
      <c r="E44" s="113"/>
      <c r="F44" s="132"/>
      <c r="G44" s="132"/>
      <c r="H44" s="114"/>
      <c r="I44" s="132"/>
    </row>
    <row r="45" spans="1:9" ht="23.1" customHeight="1" x14ac:dyDescent="0.2">
      <c r="A45" s="1"/>
      <c r="B45" t="s">
        <v>703</v>
      </c>
      <c r="C45" s="55">
        <v>10</v>
      </c>
      <c r="D45" s="55">
        <f>IF($B45="","",VLOOKUP($B45,'Short Term NonClassified Titles'!$A$1:$B$116,2))</f>
        <v>15</v>
      </c>
      <c r="E45" s="47" t="str">
        <f>IF($B45="","","A1")</f>
        <v>A1</v>
      </c>
      <c r="F45" s="55">
        <f>IF($B45="","",ROUND($D45*$C45,0))</f>
        <v>150</v>
      </c>
      <c r="G45" s="55">
        <f>IF($B45="","",ROUND(VLOOKUP($E45,'RATE SHEET'!$E$5:$F$8,2)*'Total Cost of Position'!$F45,0))</f>
        <v>17</v>
      </c>
      <c r="H45" s="58">
        <f>IF($B45="","",0)</f>
        <v>0</v>
      </c>
      <c r="I45" s="55">
        <f t="shared" ref="I45" si="19">SUM(F45:H45)</f>
        <v>167</v>
      </c>
    </row>
    <row r="46" spans="1:9" ht="23.1" customHeight="1" x14ac:dyDescent="0.2">
      <c r="A46" s="1"/>
      <c r="C46" s="55">
        <v>0</v>
      </c>
      <c r="D46" s="55" t="str">
        <f>IF($B46="","",VLOOKUP($B46,'Short Term NonClassified Titles'!$A$1:$B$116,2))</f>
        <v/>
      </c>
      <c r="E46" s="47" t="str">
        <f t="shared" ref="E46:E47" si="20">IF($B46="","","A1")</f>
        <v/>
      </c>
      <c r="F46" s="55" t="str">
        <f>IF($B46="","",ROUND($D46*$C46,0))</f>
        <v/>
      </c>
      <c r="G46" s="55" t="str">
        <f>IF($B46="","",ROUND(VLOOKUP($E46,'RATE SHEET'!$E$5:$F$8,2)*'Total Cost of Position'!$F46,0))</f>
        <v/>
      </c>
      <c r="H46" s="58" t="str">
        <f t="shared" ref="H46:H47" si="21">IF($B46="","",0)</f>
        <v/>
      </c>
      <c r="I46" s="55">
        <f t="shared" ref="I46:I47" si="22">SUM(F46:H46)</f>
        <v>0</v>
      </c>
    </row>
    <row r="47" spans="1:9" ht="23.1" customHeight="1" x14ac:dyDescent="0.2">
      <c r="A47" s="1"/>
      <c r="C47" s="55">
        <v>0</v>
      </c>
      <c r="D47" s="55" t="str">
        <f>IF($B47="","",VLOOKUP($B47,'Short Term NonClassified Titles'!$A$1:$B$116,2))</f>
        <v/>
      </c>
      <c r="E47" s="47" t="str">
        <f t="shared" si="20"/>
        <v/>
      </c>
      <c r="F47" s="55" t="str">
        <f>IF($B47="","",ROUND($D47*$C47,0))</f>
        <v/>
      </c>
      <c r="G47" s="55" t="str">
        <f>IF($B47="","",ROUND(VLOOKUP($E47,'RATE SHEET'!$E$5:$F$8,2)*'Total Cost of Position'!$F47,0))</f>
        <v/>
      </c>
      <c r="H47" s="58" t="str">
        <f t="shared" si="21"/>
        <v/>
      </c>
      <c r="I47" s="55">
        <f t="shared" si="22"/>
        <v>0</v>
      </c>
    </row>
    <row r="48" spans="1:9" ht="23.1" customHeight="1" x14ac:dyDescent="0.2">
      <c r="A48" s="130"/>
      <c r="B48" s="112"/>
      <c r="C48" s="131"/>
      <c r="D48" s="132"/>
      <c r="E48" s="133" t="s">
        <v>70</v>
      </c>
      <c r="F48" s="134">
        <f>SUM(F45:F47)</f>
        <v>150</v>
      </c>
      <c r="G48" s="134">
        <f t="shared" ref="G48:I48" si="23">SUM(G45:G47)</f>
        <v>17</v>
      </c>
      <c r="H48" s="134">
        <f t="shared" si="23"/>
        <v>0</v>
      </c>
      <c r="I48" s="134">
        <f t="shared" si="23"/>
        <v>167</v>
      </c>
    </row>
    <row r="49" spans="1:9" ht="23.1" customHeight="1" x14ac:dyDescent="0.2">
      <c r="A49" s="1"/>
      <c r="C49" s="57"/>
      <c r="D49" s="55"/>
      <c r="F49" s="55"/>
      <c r="G49" s="55"/>
      <c r="I49" s="55"/>
    </row>
    <row r="50" spans="1:9" ht="22.5" customHeight="1" x14ac:dyDescent="0.2">
      <c r="A50" s="4" t="s">
        <v>38</v>
      </c>
      <c r="B50" s="135"/>
      <c r="C50" s="136"/>
      <c r="D50" s="137"/>
      <c r="E50" s="138"/>
      <c r="F50" s="137"/>
      <c r="G50" s="137"/>
      <c r="H50" s="139"/>
      <c r="I50" s="137"/>
    </row>
    <row r="51" spans="1:9" ht="22.5" customHeight="1" x14ac:dyDescent="0.2">
      <c r="A51" s="1"/>
      <c r="B51" t="s">
        <v>71</v>
      </c>
      <c r="C51" s="55">
        <v>10</v>
      </c>
      <c r="D51" s="55">
        <f>IF($B51="","",VLOOKUP($B51,'Student Employment'!$A$3:$E$8,5))</f>
        <v>19</v>
      </c>
      <c r="E51" s="47" t="str">
        <f>IF($B51="","","N3")</f>
        <v>N3</v>
      </c>
      <c r="F51" s="55">
        <f>IF(B51="","",ROUND($D51*$C51,0))</f>
        <v>190</v>
      </c>
      <c r="G51" s="55">
        <f>IF($B51="","",ROUND(VLOOKUP($E51,'RATE SHEET'!$E$5:$F$8,2)*'Total Cost of Position'!$F51,0))</f>
        <v>7</v>
      </c>
      <c r="H51" s="58">
        <f>IF($B51="","",0)</f>
        <v>0</v>
      </c>
      <c r="I51" s="55">
        <f t="shared" ref="I51" si="24">SUM(F51:H51)</f>
        <v>197</v>
      </c>
    </row>
    <row r="52" spans="1:9" ht="22.5" customHeight="1" x14ac:dyDescent="0.2">
      <c r="A52" s="1"/>
      <c r="C52" s="55">
        <v>0</v>
      </c>
      <c r="D52" s="55" t="str">
        <f>IF($B52="","",VLOOKUP($B52,'Student Employment'!$A$3:$E$8,5))</f>
        <v/>
      </c>
      <c r="E52" s="47" t="str">
        <f t="shared" ref="E52:E53" si="25">IF($B52="","","N3")</f>
        <v/>
      </c>
      <c r="F52" s="55" t="str">
        <f t="shared" ref="F52:F53" si="26">IF(B52="","",ROUND($D52*$C52,0))</f>
        <v/>
      </c>
      <c r="G52" s="55" t="str">
        <f>IF($B52="","",ROUND(VLOOKUP($E52,'RATE SHEET'!$E$5:$F$8,2)*'Total Cost of Position'!$F52,0))</f>
        <v/>
      </c>
      <c r="H52" s="58" t="str">
        <f t="shared" ref="H52:H53" si="27">IF($B52="","",0)</f>
        <v/>
      </c>
      <c r="I52" s="55">
        <f t="shared" ref="I52:I53" si="28">SUM(F52:H52)</f>
        <v>0</v>
      </c>
    </row>
    <row r="53" spans="1:9" ht="22.5" customHeight="1" x14ac:dyDescent="0.2">
      <c r="A53" s="1"/>
      <c r="C53" s="55">
        <v>0</v>
      </c>
      <c r="D53" s="55" t="str">
        <f>IF($B53="","",VLOOKUP($B53,'Student Employment'!$A$3:$E$8,5))</f>
        <v/>
      </c>
      <c r="E53" s="47" t="str">
        <f t="shared" si="25"/>
        <v/>
      </c>
      <c r="F53" s="55" t="str">
        <f t="shared" si="26"/>
        <v/>
      </c>
      <c r="G53" s="55" t="str">
        <f>IF($B53="","",ROUND(VLOOKUP($E53,'RATE SHEET'!$E$5:$F$8,2)*'Total Cost of Position'!$F53,0))</f>
        <v/>
      </c>
      <c r="H53" s="58" t="str">
        <f t="shared" si="27"/>
        <v/>
      </c>
      <c r="I53" s="55">
        <f t="shared" si="28"/>
        <v>0</v>
      </c>
    </row>
    <row r="54" spans="1:9" ht="22.5" customHeight="1" x14ac:dyDescent="0.2">
      <c r="A54" s="135"/>
      <c r="B54" s="135"/>
      <c r="C54" s="140"/>
      <c r="D54" s="138"/>
      <c r="E54" s="141" t="s">
        <v>72</v>
      </c>
      <c r="F54" s="142">
        <f>SUM(F51:F53)</f>
        <v>190</v>
      </c>
      <c r="G54" s="142">
        <f t="shared" ref="G54:I54" si="29">SUM(G51:G53)</f>
        <v>7</v>
      </c>
      <c r="H54" s="142">
        <f t="shared" si="29"/>
        <v>0</v>
      </c>
      <c r="I54" s="142">
        <f t="shared" si="29"/>
        <v>197</v>
      </c>
    </row>
    <row r="55" spans="1:9" ht="16.5" customHeight="1" x14ac:dyDescent="0.2"/>
    <row r="56" spans="1:9" ht="16.5" customHeight="1" x14ac:dyDescent="0.2"/>
    <row r="57" spans="1:9" ht="16.5" customHeight="1" x14ac:dyDescent="0.2"/>
    <row r="58" spans="1:9" ht="16.5" customHeight="1" x14ac:dyDescent="0.2"/>
    <row r="59" spans="1:9" ht="16.5" customHeight="1" x14ac:dyDescent="0.2"/>
    <row r="60" spans="1:9" ht="16.5" customHeight="1" x14ac:dyDescent="0.2"/>
    <row r="61" spans="1:9" ht="16.5" customHeight="1" x14ac:dyDescent="0.2"/>
    <row r="62" spans="1:9" ht="16.5" customHeight="1" x14ac:dyDescent="0.2"/>
    <row r="63" spans="1:9" ht="16.5" customHeight="1" x14ac:dyDescent="0.2"/>
    <row r="64" spans="1:9" ht="16.5" customHeight="1" x14ac:dyDescent="0.2"/>
    <row r="65" ht="16.5" customHeight="1" x14ac:dyDescent="0.2"/>
  </sheetData>
  <dataValidations xWindow="221" yWindow="411" count="1">
    <dataValidation type="list" allowBlank="1" showInputMessage="1" showErrorMessage="1" sqref="D5:D11 D13:D17 D19:D23 D25:D29">
      <formula1>"0, 1, 2, 3, 4, 5"</formula1>
    </dataValidation>
  </dataValidations>
  <pageMargins left="0.17" right="0.17" top="0.51" bottom="0.33" header="0.17" footer="0.17"/>
  <pageSetup scale="115" orientation="landscape" r:id="rId1"/>
  <headerFooter>
    <oddFooter>&amp;L&amp;8&amp;Z&amp;F/&amp;D</oddFooter>
  </headerFooter>
  <rowBreaks count="1" manualBreakCount="1">
    <brk id="40" max="16383" man="1"/>
  </rowBreaks>
  <legacyDrawing r:id="rId2"/>
  <extLst>
    <ext xmlns:x14="http://schemas.microsoft.com/office/spreadsheetml/2009/9/main" uri="{CCE6A557-97BC-4b89-ADB6-D9C93CAAB3DF}">
      <x14:dataValidations xmlns:xm="http://schemas.microsoft.com/office/excel/2006/main" xWindow="221" yWindow="411" count="6">
        <x14:dataValidation type="list" allowBlank="1" showInputMessage="1" showErrorMessage="1" prompt="Please select position from the dropdown list.">
          <x14:formula1>
            <xm:f>'Student Employment'!$A$3:$A$8</xm:f>
          </x14:formula1>
          <xm:sqref>B51:B53</xm:sqref>
        </x14:dataValidation>
        <x14:dataValidation type="list" allowBlank="1" showInputMessage="1" showErrorMessage="1" prompt="Please select position from the dropdown list.">
          <x14:formula1>
            <xm:f>'CL Confidential Salary Schedule'!$A$5:$A$12</xm:f>
          </x14:formula1>
          <xm:sqref>B13:B15</xm:sqref>
        </x14:dataValidation>
        <x14:dataValidation type="list" allowBlank="1" showInputMessage="1" showErrorMessage="1" prompt="Please select position from the dropdown list.">
          <x14:formula1>
            <xm:f>'Short Term NonClassified Titles'!$A$1:$A$116</xm:f>
          </x14:formula1>
          <xm:sqref>B45:B47</xm:sqref>
        </x14:dataValidation>
        <x14:dataValidation type="list" allowBlank="1" showInputMessage="1" showErrorMessage="1" prompt="Please select position from the dropdown list.">
          <x14:formula1>
            <xm:f>'Administrator Job Titles'!$A$2:$A$149</xm:f>
          </x14:formula1>
          <xm:sqref>B19:B21 B25:B27</xm:sqref>
        </x14:dataValidation>
        <x14:dataValidation type="list" allowBlank="1" showInputMessage="1" showErrorMessage="1">
          <x14:formula1>
            <xm:f>'Classified Salary Schedule'!$A$5:$A$276</xm:f>
          </x14:formula1>
          <xm:sqref>B11</xm:sqref>
        </x14:dataValidation>
        <x14:dataValidation type="list" allowBlank="1" showInputMessage="1" showErrorMessage="1" prompt="Please select position from the dropdown list.">
          <x14:formula1>
            <xm:f>'Classified Salary Schedule'!$A$5:$A$276</xm:f>
          </x14:formula1>
          <xm:sqref>B5:B9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285"/>
  <sheetViews>
    <sheetView workbookViewId="0">
      <selection activeCell="N13" sqref="N13"/>
    </sheetView>
  </sheetViews>
  <sheetFormatPr defaultColWidth="9.140625" defaultRowHeight="12.75" x14ac:dyDescent="0.2"/>
  <cols>
    <col min="1" max="1" width="77.85546875" style="50" customWidth="1"/>
    <col min="2" max="2" width="8" style="54" customWidth="1"/>
    <col min="3" max="3" width="10.85546875" style="50" customWidth="1"/>
    <col min="4" max="4" width="12" style="50" customWidth="1"/>
    <col min="5" max="5" width="10.85546875" style="50" customWidth="1"/>
    <col min="6" max="6" width="12" style="50" customWidth="1"/>
    <col min="7" max="7" width="10.85546875" style="50" customWidth="1"/>
    <col min="8" max="16384" width="9.140625" style="50"/>
  </cols>
  <sheetData>
    <row r="1" spans="1:9" ht="15.75" x14ac:dyDescent="0.2">
      <c r="A1" s="51" t="s">
        <v>73</v>
      </c>
    </row>
    <row r="2" spans="1:9" x14ac:dyDescent="0.2">
      <c r="A2" s="52" t="s">
        <v>74</v>
      </c>
    </row>
    <row r="3" spans="1:9" x14ac:dyDescent="0.2">
      <c r="A3" s="53" t="s">
        <v>75</v>
      </c>
    </row>
    <row r="4" spans="1:9" ht="14.1" customHeight="1" x14ac:dyDescent="0.2">
      <c r="A4" s="48" t="s">
        <v>76</v>
      </c>
      <c r="B4" s="48" t="s">
        <v>77</v>
      </c>
      <c r="C4" s="49" t="s">
        <v>78</v>
      </c>
      <c r="D4" s="49" t="s">
        <v>79</v>
      </c>
      <c r="E4" s="49" t="s">
        <v>80</v>
      </c>
      <c r="F4" s="49" t="s">
        <v>81</v>
      </c>
      <c r="G4" s="49" t="s">
        <v>82</v>
      </c>
      <c r="I4" s="169" t="s">
        <v>83</v>
      </c>
    </row>
    <row r="5" spans="1:9" ht="14.1" customHeight="1" x14ac:dyDescent="0.2">
      <c r="A5" s="171" t="s">
        <v>84</v>
      </c>
      <c r="B5" s="172" t="s">
        <v>85</v>
      </c>
      <c r="C5" s="167">
        <v>66408</v>
      </c>
      <c r="D5" s="167">
        <v>69768</v>
      </c>
      <c r="E5" s="167">
        <v>73308</v>
      </c>
      <c r="F5" s="167">
        <v>76980</v>
      </c>
      <c r="G5" s="167">
        <v>80856</v>
      </c>
    </row>
    <row r="6" spans="1:9" ht="14.1" customHeight="1" x14ac:dyDescent="0.2">
      <c r="A6" s="171" t="s">
        <v>86</v>
      </c>
      <c r="B6" s="172" t="s">
        <v>87</v>
      </c>
      <c r="C6" s="167">
        <v>73236</v>
      </c>
      <c r="D6" s="167">
        <v>76848</v>
      </c>
      <c r="E6" s="167">
        <v>80784</v>
      </c>
      <c r="F6" s="167">
        <v>84828</v>
      </c>
      <c r="G6" s="167">
        <v>89124</v>
      </c>
    </row>
    <row r="7" spans="1:9" ht="14.1" customHeight="1" x14ac:dyDescent="0.2">
      <c r="A7" s="171" t="s">
        <v>88</v>
      </c>
      <c r="B7" s="172" t="s">
        <v>89</v>
      </c>
      <c r="C7" s="167">
        <v>79704</v>
      </c>
      <c r="D7" s="167">
        <v>83736</v>
      </c>
      <c r="E7" s="167">
        <v>87948</v>
      </c>
      <c r="F7" s="167">
        <v>92364</v>
      </c>
      <c r="G7" s="167">
        <v>97056</v>
      </c>
    </row>
    <row r="8" spans="1:9" ht="14.1" customHeight="1" x14ac:dyDescent="0.2">
      <c r="A8" s="171" t="s">
        <v>90</v>
      </c>
      <c r="B8" s="172" t="s">
        <v>91</v>
      </c>
      <c r="C8" s="167">
        <v>50376</v>
      </c>
      <c r="D8" s="167">
        <v>52920</v>
      </c>
      <c r="E8" s="167">
        <v>55572</v>
      </c>
      <c r="F8" s="167">
        <v>58344</v>
      </c>
      <c r="G8" s="167">
        <v>61320</v>
      </c>
    </row>
    <row r="9" spans="1:9" ht="14.1" customHeight="1" x14ac:dyDescent="0.2">
      <c r="A9" s="171" t="s">
        <v>92</v>
      </c>
      <c r="B9" s="172" t="s">
        <v>85</v>
      </c>
      <c r="C9" s="167">
        <v>66408</v>
      </c>
      <c r="D9" s="167">
        <v>69768</v>
      </c>
      <c r="E9" s="167">
        <v>73308</v>
      </c>
      <c r="F9" s="167">
        <v>76980</v>
      </c>
      <c r="G9" s="167">
        <v>80856</v>
      </c>
    </row>
    <row r="10" spans="1:9" ht="14.1" customHeight="1" x14ac:dyDescent="0.2">
      <c r="A10" s="171" t="s">
        <v>93</v>
      </c>
      <c r="B10" s="172" t="s">
        <v>94</v>
      </c>
      <c r="C10" s="167">
        <v>76500</v>
      </c>
      <c r="D10" s="167">
        <v>80328</v>
      </c>
      <c r="E10" s="167">
        <v>84432</v>
      </c>
      <c r="F10" s="167">
        <v>88620</v>
      </c>
      <c r="G10" s="167">
        <v>93132</v>
      </c>
    </row>
    <row r="11" spans="1:9" ht="14.1" customHeight="1" x14ac:dyDescent="0.2">
      <c r="A11" s="171" t="s">
        <v>95</v>
      </c>
      <c r="B11" s="172" t="s">
        <v>96</v>
      </c>
      <c r="C11" s="167">
        <v>55212</v>
      </c>
      <c r="D11" s="167">
        <v>57996</v>
      </c>
      <c r="E11" s="167">
        <v>60936</v>
      </c>
      <c r="F11" s="167">
        <v>63972</v>
      </c>
      <c r="G11" s="167">
        <v>67188</v>
      </c>
    </row>
    <row r="12" spans="1:9" ht="14.1" customHeight="1" x14ac:dyDescent="0.2">
      <c r="A12" s="171" t="s">
        <v>97</v>
      </c>
      <c r="B12" s="172" t="s">
        <v>98</v>
      </c>
      <c r="C12" s="167">
        <v>60804</v>
      </c>
      <c r="D12" s="167">
        <v>63876</v>
      </c>
      <c r="E12" s="167">
        <v>67080</v>
      </c>
      <c r="F12" s="167">
        <v>70464</v>
      </c>
      <c r="G12" s="167">
        <v>74040</v>
      </c>
    </row>
    <row r="13" spans="1:9" ht="14.1" customHeight="1" x14ac:dyDescent="0.2">
      <c r="A13" s="171" t="s">
        <v>99</v>
      </c>
      <c r="B13" s="172" t="s">
        <v>100</v>
      </c>
      <c r="C13" s="167">
        <v>70392</v>
      </c>
      <c r="D13" s="167">
        <v>73908</v>
      </c>
      <c r="E13" s="167">
        <v>77676</v>
      </c>
      <c r="F13" s="167">
        <v>81576</v>
      </c>
      <c r="G13" s="167">
        <v>85680</v>
      </c>
    </row>
    <row r="14" spans="1:9" ht="14.1" customHeight="1" x14ac:dyDescent="0.2">
      <c r="A14" s="171" t="s">
        <v>101</v>
      </c>
      <c r="B14" s="172" t="s">
        <v>91</v>
      </c>
      <c r="C14" s="167">
        <v>50376</v>
      </c>
      <c r="D14" s="167">
        <v>52920</v>
      </c>
      <c r="E14" s="167">
        <v>55572</v>
      </c>
      <c r="F14" s="167">
        <v>58344</v>
      </c>
      <c r="G14" s="167">
        <v>61320</v>
      </c>
    </row>
    <row r="15" spans="1:9" ht="14.1" customHeight="1" x14ac:dyDescent="0.2">
      <c r="A15" s="171" t="s">
        <v>102</v>
      </c>
      <c r="B15" s="172" t="s">
        <v>96</v>
      </c>
      <c r="C15" s="167">
        <v>55212</v>
      </c>
      <c r="D15" s="167">
        <v>57996</v>
      </c>
      <c r="E15" s="167">
        <v>60936</v>
      </c>
      <c r="F15" s="167">
        <v>63972</v>
      </c>
      <c r="G15" s="167">
        <v>67188</v>
      </c>
    </row>
    <row r="16" spans="1:9" ht="14.1" customHeight="1" x14ac:dyDescent="0.2">
      <c r="A16" s="171" t="s">
        <v>103</v>
      </c>
      <c r="B16" s="172" t="s">
        <v>98</v>
      </c>
      <c r="C16" s="167">
        <v>60804</v>
      </c>
      <c r="D16" s="167">
        <v>63876</v>
      </c>
      <c r="E16" s="167">
        <v>67080</v>
      </c>
      <c r="F16" s="167">
        <v>70464</v>
      </c>
      <c r="G16" s="167">
        <v>74040</v>
      </c>
    </row>
    <row r="17" spans="1:7" ht="14.1" customHeight="1" x14ac:dyDescent="0.2">
      <c r="A17" s="171" t="s">
        <v>104</v>
      </c>
      <c r="B17" s="172" t="s">
        <v>85</v>
      </c>
      <c r="C17" s="167">
        <v>66408</v>
      </c>
      <c r="D17" s="167">
        <v>69768</v>
      </c>
      <c r="E17" s="167">
        <v>73308</v>
      </c>
      <c r="F17" s="167">
        <v>76980</v>
      </c>
      <c r="G17" s="167">
        <v>80856</v>
      </c>
    </row>
    <row r="18" spans="1:7" ht="14.1" customHeight="1" x14ac:dyDescent="0.2">
      <c r="A18" s="171" t="s">
        <v>105</v>
      </c>
      <c r="B18" s="172" t="s">
        <v>106</v>
      </c>
      <c r="C18" s="167">
        <v>46044</v>
      </c>
      <c r="D18" s="167">
        <v>48384</v>
      </c>
      <c r="E18" s="167">
        <v>50832</v>
      </c>
      <c r="F18" s="167">
        <v>53376</v>
      </c>
      <c r="G18" s="167">
        <v>56064</v>
      </c>
    </row>
    <row r="19" spans="1:7" ht="14.1" customHeight="1" x14ac:dyDescent="0.2">
      <c r="A19" s="171" t="s">
        <v>107</v>
      </c>
      <c r="B19" s="172" t="s">
        <v>108</v>
      </c>
      <c r="C19" s="167">
        <v>97344</v>
      </c>
      <c r="D19" s="167">
        <v>102240</v>
      </c>
      <c r="E19" s="167">
        <v>107412</v>
      </c>
      <c r="F19" s="167">
        <v>112836</v>
      </c>
      <c r="G19" s="167">
        <v>118500</v>
      </c>
    </row>
    <row r="20" spans="1:7" ht="14.1" customHeight="1" x14ac:dyDescent="0.2">
      <c r="A20" s="171" t="s">
        <v>109</v>
      </c>
      <c r="B20" s="172" t="s">
        <v>94</v>
      </c>
      <c r="C20" s="167">
        <v>76500</v>
      </c>
      <c r="D20" s="167">
        <v>80328</v>
      </c>
      <c r="E20" s="167">
        <v>84432</v>
      </c>
      <c r="F20" s="167">
        <v>88620</v>
      </c>
      <c r="G20" s="167">
        <v>93132</v>
      </c>
    </row>
    <row r="21" spans="1:7" ht="14.1" customHeight="1" x14ac:dyDescent="0.2">
      <c r="A21" s="171" t="s">
        <v>110</v>
      </c>
      <c r="B21" s="172" t="s">
        <v>100</v>
      </c>
      <c r="C21" s="167">
        <v>70392</v>
      </c>
      <c r="D21" s="167">
        <v>73908</v>
      </c>
      <c r="E21" s="167">
        <v>77676</v>
      </c>
      <c r="F21" s="167">
        <v>81576</v>
      </c>
      <c r="G21" s="167">
        <v>85680</v>
      </c>
    </row>
    <row r="22" spans="1:7" ht="14.1" customHeight="1" x14ac:dyDescent="0.2">
      <c r="A22" s="171" t="s">
        <v>111</v>
      </c>
      <c r="B22" s="172" t="s">
        <v>87</v>
      </c>
      <c r="C22" s="167">
        <v>73236</v>
      </c>
      <c r="D22" s="167">
        <v>76848</v>
      </c>
      <c r="E22" s="167">
        <v>80784</v>
      </c>
      <c r="F22" s="167">
        <v>84828</v>
      </c>
      <c r="G22" s="167">
        <v>89124</v>
      </c>
    </row>
    <row r="23" spans="1:7" ht="14.1" customHeight="1" x14ac:dyDescent="0.2">
      <c r="A23" s="171" t="s">
        <v>112</v>
      </c>
      <c r="B23" s="172" t="s">
        <v>113</v>
      </c>
      <c r="C23" s="167">
        <v>92448</v>
      </c>
      <c r="D23" s="167">
        <v>97128</v>
      </c>
      <c r="E23" s="167">
        <v>102000</v>
      </c>
      <c r="F23" s="167">
        <v>107124</v>
      </c>
      <c r="G23" s="167">
        <v>112524</v>
      </c>
    </row>
    <row r="24" spans="1:7" ht="14.1" customHeight="1" x14ac:dyDescent="0.2">
      <c r="A24" s="171" t="s">
        <v>114</v>
      </c>
      <c r="B24" s="172" t="s">
        <v>96</v>
      </c>
      <c r="C24" s="167">
        <v>55212</v>
      </c>
      <c r="D24" s="167">
        <v>57996</v>
      </c>
      <c r="E24" s="167">
        <v>60936</v>
      </c>
      <c r="F24" s="167">
        <v>63972</v>
      </c>
      <c r="G24" s="167">
        <v>67188</v>
      </c>
    </row>
    <row r="25" spans="1:7" ht="14.1" customHeight="1" x14ac:dyDescent="0.2">
      <c r="A25" s="171" t="s">
        <v>115</v>
      </c>
      <c r="B25" s="172" t="s">
        <v>85</v>
      </c>
      <c r="C25" s="167">
        <v>66408</v>
      </c>
      <c r="D25" s="167">
        <v>69768</v>
      </c>
      <c r="E25" s="167">
        <v>73308</v>
      </c>
      <c r="F25" s="167">
        <v>76980</v>
      </c>
      <c r="G25" s="167">
        <v>80856</v>
      </c>
    </row>
    <row r="26" spans="1:7" ht="14.1" customHeight="1" x14ac:dyDescent="0.2">
      <c r="A26" s="171" t="s">
        <v>116</v>
      </c>
      <c r="B26" s="172" t="s">
        <v>98</v>
      </c>
      <c r="C26" s="167">
        <v>60804</v>
      </c>
      <c r="D26" s="167">
        <v>63876</v>
      </c>
      <c r="E26" s="167">
        <v>67080</v>
      </c>
      <c r="F26" s="167">
        <v>70464</v>
      </c>
      <c r="G26" s="167">
        <v>74040</v>
      </c>
    </row>
    <row r="27" spans="1:7" ht="14.1" customHeight="1" x14ac:dyDescent="0.2">
      <c r="A27" s="171" t="s">
        <v>117</v>
      </c>
      <c r="B27" s="172" t="s">
        <v>96</v>
      </c>
      <c r="C27" s="167">
        <v>55212</v>
      </c>
      <c r="D27" s="167">
        <v>57996</v>
      </c>
      <c r="E27" s="167">
        <v>60936</v>
      </c>
      <c r="F27" s="167">
        <v>63972</v>
      </c>
      <c r="G27" s="167">
        <v>67188</v>
      </c>
    </row>
    <row r="28" spans="1:7" ht="14.1" customHeight="1" x14ac:dyDescent="0.2">
      <c r="A28" s="171" t="s">
        <v>118</v>
      </c>
      <c r="B28" s="172" t="s">
        <v>119</v>
      </c>
      <c r="C28" s="167">
        <v>52644</v>
      </c>
      <c r="D28" s="167">
        <v>55368</v>
      </c>
      <c r="E28" s="167">
        <v>58104</v>
      </c>
      <c r="F28" s="167">
        <v>61032</v>
      </c>
      <c r="G28" s="167">
        <v>64128</v>
      </c>
    </row>
    <row r="29" spans="1:7" ht="14.1" customHeight="1" x14ac:dyDescent="0.2">
      <c r="A29" s="171" t="s">
        <v>120</v>
      </c>
      <c r="B29" s="172" t="s">
        <v>98</v>
      </c>
      <c r="C29" s="167">
        <v>60804</v>
      </c>
      <c r="D29" s="167">
        <v>63876</v>
      </c>
      <c r="E29" s="167">
        <v>67080</v>
      </c>
      <c r="F29" s="167">
        <v>70464</v>
      </c>
      <c r="G29" s="167">
        <v>74040</v>
      </c>
    </row>
    <row r="30" spans="1:7" ht="14.1" customHeight="1" x14ac:dyDescent="0.2">
      <c r="A30" s="171" t="s">
        <v>121</v>
      </c>
      <c r="B30" s="172" t="s">
        <v>87</v>
      </c>
      <c r="C30" s="167">
        <v>73236</v>
      </c>
      <c r="D30" s="167">
        <v>76848</v>
      </c>
      <c r="E30" s="167">
        <v>80784</v>
      </c>
      <c r="F30" s="167">
        <v>84828</v>
      </c>
      <c r="G30" s="167">
        <v>89124</v>
      </c>
    </row>
    <row r="31" spans="1:7" ht="14.1" customHeight="1" x14ac:dyDescent="0.2">
      <c r="A31" s="171" t="s">
        <v>122</v>
      </c>
      <c r="B31" s="172" t="s">
        <v>123</v>
      </c>
      <c r="C31" s="167">
        <v>58116</v>
      </c>
      <c r="D31" s="167">
        <v>61056</v>
      </c>
      <c r="E31" s="167">
        <v>64164</v>
      </c>
      <c r="F31" s="167">
        <v>67356</v>
      </c>
      <c r="G31" s="167">
        <v>70740</v>
      </c>
    </row>
    <row r="32" spans="1:7" ht="14.1" customHeight="1" x14ac:dyDescent="0.2">
      <c r="A32" s="171" t="s">
        <v>124</v>
      </c>
      <c r="B32" s="172" t="s">
        <v>96</v>
      </c>
      <c r="C32" s="167">
        <v>55212</v>
      </c>
      <c r="D32" s="167">
        <v>57996</v>
      </c>
      <c r="E32" s="167">
        <v>60936</v>
      </c>
      <c r="F32" s="167">
        <v>63972</v>
      </c>
      <c r="G32" s="167">
        <v>67188</v>
      </c>
    </row>
    <row r="33" spans="1:7" ht="14.1" customHeight="1" x14ac:dyDescent="0.2">
      <c r="A33" s="171" t="s">
        <v>125</v>
      </c>
      <c r="B33" s="172" t="s">
        <v>91</v>
      </c>
      <c r="C33" s="167">
        <v>50376</v>
      </c>
      <c r="D33" s="167">
        <v>52920</v>
      </c>
      <c r="E33" s="167">
        <v>55572</v>
      </c>
      <c r="F33" s="167">
        <v>58344</v>
      </c>
      <c r="G33" s="167">
        <v>61320</v>
      </c>
    </row>
    <row r="34" spans="1:7" ht="14.1" customHeight="1" x14ac:dyDescent="0.2">
      <c r="A34" s="171" t="s">
        <v>126</v>
      </c>
      <c r="B34" s="172" t="s">
        <v>89</v>
      </c>
      <c r="C34" s="167">
        <v>79704</v>
      </c>
      <c r="D34" s="167">
        <v>83736</v>
      </c>
      <c r="E34" s="167">
        <v>87948</v>
      </c>
      <c r="F34" s="167">
        <v>92364</v>
      </c>
      <c r="G34" s="167">
        <v>97056</v>
      </c>
    </row>
    <row r="35" spans="1:7" ht="14.1" customHeight="1" x14ac:dyDescent="0.2">
      <c r="A35" s="171" t="s">
        <v>127</v>
      </c>
      <c r="B35" s="172" t="s">
        <v>85</v>
      </c>
      <c r="C35" s="167">
        <v>66408</v>
      </c>
      <c r="D35" s="167">
        <v>69768</v>
      </c>
      <c r="E35" s="167">
        <v>73308</v>
      </c>
      <c r="F35" s="167">
        <v>76980</v>
      </c>
      <c r="G35" s="167">
        <v>80856</v>
      </c>
    </row>
    <row r="36" spans="1:7" ht="14.1" customHeight="1" x14ac:dyDescent="0.2">
      <c r="A36" s="171" t="s">
        <v>128</v>
      </c>
      <c r="B36" s="172" t="s">
        <v>98</v>
      </c>
      <c r="C36" s="167">
        <v>60804</v>
      </c>
      <c r="D36" s="167">
        <v>63876</v>
      </c>
      <c r="E36" s="167">
        <v>67080</v>
      </c>
      <c r="F36" s="167">
        <v>70464</v>
      </c>
      <c r="G36" s="167">
        <v>74040</v>
      </c>
    </row>
    <row r="37" spans="1:7" ht="14.1" customHeight="1" x14ac:dyDescent="0.2">
      <c r="A37" s="171" t="s">
        <v>129</v>
      </c>
      <c r="B37" s="172" t="s">
        <v>130</v>
      </c>
      <c r="C37" s="167">
        <v>102984</v>
      </c>
      <c r="D37" s="167">
        <v>108168</v>
      </c>
      <c r="E37" s="167">
        <v>113640</v>
      </c>
      <c r="F37" s="167">
        <v>119340</v>
      </c>
      <c r="G37" s="167">
        <v>125340</v>
      </c>
    </row>
    <row r="38" spans="1:7" ht="14.1" customHeight="1" x14ac:dyDescent="0.2">
      <c r="A38" s="15" t="s">
        <v>131</v>
      </c>
      <c r="B38" s="166" t="s">
        <v>89</v>
      </c>
      <c r="C38" s="167">
        <v>79704</v>
      </c>
      <c r="D38" s="167">
        <v>83736</v>
      </c>
      <c r="E38" s="167">
        <v>87948</v>
      </c>
      <c r="F38" s="167">
        <v>92364</v>
      </c>
      <c r="G38" s="167">
        <v>97056</v>
      </c>
    </row>
    <row r="39" spans="1:7" ht="14.1" customHeight="1" x14ac:dyDescent="0.2">
      <c r="A39" s="15" t="s">
        <v>132</v>
      </c>
      <c r="B39" s="166" t="s">
        <v>85</v>
      </c>
      <c r="C39" s="167">
        <v>66408</v>
      </c>
      <c r="D39" s="167">
        <v>69768</v>
      </c>
      <c r="E39" s="167">
        <v>73308</v>
      </c>
      <c r="F39" s="167">
        <v>76980</v>
      </c>
      <c r="G39" s="167">
        <v>80856</v>
      </c>
    </row>
    <row r="40" spans="1:7" ht="14.1" customHeight="1" x14ac:dyDescent="0.2">
      <c r="A40" s="15" t="s">
        <v>133</v>
      </c>
      <c r="B40" s="166" t="s">
        <v>91</v>
      </c>
      <c r="C40" s="167">
        <v>50376</v>
      </c>
      <c r="D40" s="167">
        <v>52920</v>
      </c>
      <c r="E40" s="167">
        <v>55572</v>
      </c>
      <c r="F40" s="167">
        <v>58344</v>
      </c>
      <c r="G40" s="167">
        <v>61320</v>
      </c>
    </row>
    <row r="41" spans="1:7" ht="14.1" customHeight="1" x14ac:dyDescent="0.2">
      <c r="A41" s="15" t="s">
        <v>134</v>
      </c>
      <c r="B41" s="166" t="s">
        <v>85</v>
      </c>
      <c r="C41" s="167">
        <v>66408</v>
      </c>
      <c r="D41" s="167">
        <v>69768</v>
      </c>
      <c r="E41" s="167">
        <v>73308</v>
      </c>
      <c r="F41" s="167">
        <v>76980</v>
      </c>
      <c r="G41" s="167">
        <v>80856</v>
      </c>
    </row>
    <row r="42" spans="1:7" ht="14.1" customHeight="1" x14ac:dyDescent="0.2">
      <c r="A42" s="15" t="s">
        <v>135</v>
      </c>
      <c r="B42" s="166" t="s">
        <v>136</v>
      </c>
      <c r="C42" s="167">
        <v>83532</v>
      </c>
      <c r="D42" s="167">
        <v>87744</v>
      </c>
      <c r="E42" s="167">
        <v>92160</v>
      </c>
      <c r="F42" s="167">
        <v>96828</v>
      </c>
      <c r="G42" s="167">
        <v>101712</v>
      </c>
    </row>
    <row r="43" spans="1:7" ht="14.1" customHeight="1" x14ac:dyDescent="0.2">
      <c r="A43" s="15" t="s">
        <v>137</v>
      </c>
      <c r="B43" s="166" t="s">
        <v>96</v>
      </c>
      <c r="C43" s="167">
        <v>55212</v>
      </c>
      <c r="D43" s="167">
        <v>57996</v>
      </c>
      <c r="E43" s="167">
        <v>60936</v>
      </c>
      <c r="F43" s="167">
        <v>63972</v>
      </c>
      <c r="G43" s="167">
        <v>67188</v>
      </c>
    </row>
    <row r="44" spans="1:7" ht="14.1" customHeight="1" x14ac:dyDescent="0.2">
      <c r="A44" s="15" t="s">
        <v>138</v>
      </c>
      <c r="B44" s="166" t="s">
        <v>94</v>
      </c>
      <c r="C44" s="167">
        <v>76500</v>
      </c>
      <c r="D44" s="167">
        <v>80328</v>
      </c>
      <c r="E44" s="167">
        <v>84432</v>
      </c>
      <c r="F44" s="167">
        <v>88620</v>
      </c>
      <c r="G44" s="167">
        <v>93132</v>
      </c>
    </row>
    <row r="45" spans="1:7" ht="14.1" customHeight="1" x14ac:dyDescent="0.2">
      <c r="A45" s="15" t="s">
        <v>139</v>
      </c>
      <c r="B45" s="166" t="s">
        <v>96</v>
      </c>
      <c r="C45" s="167">
        <v>55212</v>
      </c>
      <c r="D45" s="167">
        <v>57996</v>
      </c>
      <c r="E45" s="167">
        <v>60936</v>
      </c>
      <c r="F45" s="167">
        <v>63972</v>
      </c>
      <c r="G45" s="167">
        <v>67188</v>
      </c>
    </row>
    <row r="46" spans="1:7" ht="14.1" customHeight="1" x14ac:dyDescent="0.2">
      <c r="A46" s="15" t="s">
        <v>140</v>
      </c>
      <c r="B46" s="166" t="s">
        <v>89</v>
      </c>
      <c r="C46" s="167">
        <v>79704</v>
      </c>
      <c r="D46" s="167">
        <v>83736</v>
      </c>
      <c r="E46" s="167">
        <v>87948</v>
      </c>
      <c r="F46" s="167">
        <v>92364</v>
      </c>
      <c r="G46" s="167">
        <v>97056</v>
      </c>
    </row>
    <row r="47" spans="1:7" ht="14.1" customHeight="1" x14ac:dyDescent="0.2">
      <c r="A47" s="15" t="s">
        <v>141</v>
      </c>
      <c r="B47" s="166" t="s">
        <v>89</v>
      </c>
      <c r="C47" s="167">
        <v>79704</v>
      </c>
      <c r="D47" s="167">
        <v>83736</v>
      </c>
      <c r="E47" s="167">
        <v>87948</v>
      </c>
      <c r="F47" s="167">
        <v>92364</v>
      </c>
      <c r="G47" s="167">
        <v>97056</v>
      </c>
    </row>
    <row r="48" spans="1:7" ht="14.1" customHeight="1" x14ac:dyDescent="0.2">
      <c r="A48" s="15" t="s">
        <v>142</v>
      </c>
      <c r="B48" s="166" t="s">
        <v>143</v>
      </c>
      <c r="C48" s="167">
        <v>63468</v>
      </c>
      <c r="D48" s="167">
        <v>66672</v>
      </c>
      <c r="E48" s="167">
        <v>70056</v>
      </c>
      <c r="F48" s="167">
        <v>73560</v>
      </c>
      <c r="G48" s="167">
        <v>77304</v>
      </c>
    </row>
    <row r="49" spans="1:7" ht="14.1" customHeight="1" x14ac:dyDescent="0.2">
      <c r="A49" s="15" t="s">
        <v>144</v>
      </c>
      <c r="B49" s="166" t="s">
        <v>91</v>
      </c>
      <c r="C49" s="167">
        <v>50376</v>
      </c>
      <c r="D49" s="167">
        <v>52920</v>
      </c>
      <c r="E49" s="167">
        <v>55572</v>
      </c>
      <c r="F49" s="167">
        <v>58344</v>
      </c>
      <c r="G49" s="167">
        <v>61320</v>
      </c>
    </row>
    <row r="50" spans="1:7" ht="14.1" customHeight="1" x14ac:dyDescent="0.2">
      <c r="A50" s="15" t="s">
        <v>145</v>
      </c>
      <c r="B50" s="166" t="s">
        <v>87</v>
      </c>
      <c r="C50" s="167">
        <v>73236</v>
      </c>
      <c r="D50" s="167">
        <v>76848</v>
      </c>
      <c r="E50" s="167">
        <v>80784</v>
      </c>
      <c r="F50" s="167">
        <v>84828</v>
      </c>
      <c r="G50" s="167">
        <v>89124</v>
      </c>
    </row>
    <row r="51" spans="1:7" ht="14.1" customHeight="1" x14ac:dyDescent="0.2">
      <c r="A51" s="15" t="s">
        <v>146</v>
      </c>
      <c r="B51" s="166" t="s">
        <v>147</v>
      </c>
      <c r="C51" s="167">
        <v>87780</v>
      </c>
      <c r="D51" s="167">
        <v>92220</v>
      </c>
      <c r="E51" s="167">
        <v>96864</v>
      </c>
      <c r="F51" s="167">
        <v>101760</v>
      </c>
      <c r="G51" s="167">
        <v>106872</v>
      </c>
    </row>
    <row r="52" spans="1:7" ht="14.1" customHeight="1" x14ac:dyDescent="0.2">
      <c r="A52" s="15" t="s">
        <v>148</v>
      </c>
      <c r="B52" s="166" t="s">
        <v>106</v>
      </c>
      <c r="C52" s="167">
        <v>46044</v>
      </c>
      <c r="D52" s="167">
        <v>48384</v>
      </c>
      <c r="E52" s="167">
        <v>50832</v>
      </c>
      <c r="F52" s="167">
        <v>53376</v>
      </c>
      <c r="G52" s="167">
        <v>56064</v>
      </c>
    </row>
    <row r="53" spans="1:7" ht="14.1" customHeight="1" x14ac:dyDescent="0.2">
      <c r="A53" s="15" t="s">
        <v>149</v>
      </c>
      <c r="B53" s="166" t="s">
        <v>89</v>
      </c>
      <c r="C53" s="167">
        <v>79704</v>
      </c>
      <c r="D53" s="167">
        <v>83736</v>
      </c>
      <c r="E53" s="167">
        <v>87948</v>
      </c>
      <c r="F53" s="167">
        <v>92364</v>
      </c>
      <c r="G53" s="167">
        <v>97056</v>
      </c>
    </row>
    <row r="54" spans="1:7" ht="14.1" customHeight="1" x14ac:dyDescent="0.2">
      <c r="A54" s="15" t="s">
        <v>150</v>
      </c>
      <c r="B54" s="166" t="s">
        <v>96</v>
      </c>
      <c r="C54" s="167">
        <v>55212</v>
      </c>
      <c r="D54" s="167">
        <v>57996</v>
      </c>
      <c r="E54" s="167">
        <v>60936</v>
      </c>
      <c r="F54" s="167">
        <v>63972</v>
      </c>
      <c r="G54" s="167">
        <v>67188</v>
      </c>
    </row>
    <row r="55" spans="1:7" ht="14.1" customHeight="1" x14ac:dyDescent="0.2">
      <c r="A55" s="15" t="s">
        <v>151</v>
      </c>
      <c r="B55" s="166" t="s">
        <v>91</v>
      </c>
      <c r="C55" s="167">
        <v>50376</v>
      </c>
      <c r="D55" s="167">
        <v>52920</v>
      </c>
      <c r="E55" s="167">
        <v>55572</v>
      </c>
      <c r="F55" s="167">
        <v>58344</v>
      </c>
      <c r="G55" s="167">
        <v>61320</v>
      </c>
    </row>
    <row r="56" spans="1:7" ht="14.1" customHeight="1" x14ac:dyDescent="0.2">
      <c r="A56" s="15" t="s">
        <v>152</v>
      </c>
      <c r="B56" s="166" t="s">
        <v>96</v>
      </c>
      <c r="C56" s="167">
        <v>55212</v>
      </c>
      <c r="D56" s="167">
        <v>57996</v>
      </c>
      <c r="E56" s="167">
        <v>60936</v>
      </c>
      <c r="F56" s="167">
        <v>63972</v>
      </c>
      <c r="G56" s="167">
        <v>67188</v>
      </c>
    </row>
    <row r="57" spans="1:7" ht="14.1" customHeight="1" x14ac:dyDescent="0.2">
      <c r="A57" s="15" t="s">
        <v>153</v>
      </c>
      <c r="B57" s="166" t="s">
        <v>136</v>
      </c>
      <c r="C57" s="167">
        <v>83532</v>
      </c>
      <c r="D57" s="167">
        <v>87744</v>
      </c>
      <c r="E57" s="167">
        <v>92160</v>
      </c>
      <c r="F57" s="167">
        <v>96828</v>
      </c>
      <c r="G57" s="167">
        <v>101712</v>
      </c>
    </row>
    <row r="58" spans="1:7" ht="14.1" customHeight="1" x14ac:dyDescent="0.2">
      <c r="A58" s="15" t="s">
        <v>154</v>
      </c>
      <c r="B58" s="166" t="s">
        <v>106</v>
      </c>
      <c r="C58" s="167">
        <v>46044</v>
      </c>
      <c r="D58" s="167">
        <v>48384</v>
      </c>
      <c r="E58" s="167">
        <v>50832</v>
      </c>
      <c r="F58" s="167">
        <v>53376</v>
      </c>
      <c r="G58" s="167">
        <v>56064</v>
      </c>
    </row>
    <row r="59" spans="1:7" ht="14.1" customHeight="1" x14ac:dyDescent="0.2">
      <c r="A59" s="15" t="s">
        <v>155</v>
      </c>
      <c r="B59" s="166" t="s">
        <v>96</v>
      </c>
      <c r="C59" s="167">
        <v>55212</v>
      </c>
      <c r="D59" s="167">
        <v>57996</v>
      </c>
      <c r="E59" s="167">
        <v>60936</v>
      </c>
      <c r="F59" s="167">
        <v>63972</v>
      </c>
      <c r="G59" s="167">
        <v>67188</v>
      </c>
    </row>
    <row r="60" spans="1:7" ht="14.1" customHeight="1" x14ac:dyDescent="0.2">
      <c r="A60" s="15" t="s">
        <v>156</v>
      </c>
      <c r="B60" s="166" t="s">
        <v>96</v>
      </c>
      <c r="C60" s="167">
        <v>55212</v>
      </c>
      <c r="D60" s="167">
        <v>57996</v>
      </c>
      <c r="E60" s="167">
        <v>60936</v>
      </c>
      <c r="F60" s="167">
        <v>63972</v>
      </c>
      <c r="G60" s="167">
        <v>67188</v>
      </c>
    </row>
    <row r="61" spans="1:7" ht="14.1" customHeight="1" x14ac:dyDescent="0.2">
      <c r="A61" s="15" t="s">
        <v>157</v>
      </c>
      <c r="B61" s="166" t="s">
        <v>91</v>
      </c>
      <c r="C61" s="167">
        <v>50376</v>
      </c>
      <c r="D61" s="167">
        <v>52920</v>
      </c>
      <c r="E61" s="167">
        <v>55572</v>
      </c>
      <c r="F61" s="167">
        <v>58344</v>
      </c>
      <c r="G61" s="167">
        <v>61320</v>
      </c>
    </row>
    <row r="62" spans="1:7" ht="14.1" customHeight="1" x14ac:dyDescent="0.2">
      <c r="A62" s="15" t="s">
        <v>158</v>
      </c>
      <c r="B62" s="166" t="s">
        <v>113</v>
      </c>
      <c r="C62" s="167">
        <v>92448</v>
      </c>
      <c r="D62" s="167">
        <v>97128</v>
      </c>
      <c r="E62" s="167">
        <v>102000</v>
      </c>
      <c r="F62" s="167">
        <v>107124</v>
      </c>
      <c r="G62" s="167">
        <v>112524</v>
      </c>
    </row>
    <row r="63" spans="1:7" ht="14.1" customHeight="1" x14ac:dyDescent="0.2">
      <c r="A63" s="15" t="s">
        <v>159</v>
      </c>
      <c r="B63" s="166" t="s">
        <v>91</v>
      </c>
      <c r="C63" s="167">
        <v>50376</v>
      </c>
      <c r="D63" s="167">
        <v>52920</v>
      </c>
      <c r="E63" s="167">
        <v>55572</v>
      </c>
      <c r="F63" s="167">
        <v>58344</v>
      </c>
      <c r="G63" s="167">
        <v>61320</v>
      </c>
    </row>
    <row r="64" spans="1:7" ht="14.1" customHeight="1" x14ac:dyDescent="0.2">
      <c r="A64" s="15" t="s">
        <v>160</v>
      </c>
      <c r="B64" s="166" t="s">
        <v>91</v>
      </c>
      <c r="C64" s="167">
        <v>50376</v>
      </c>
      <c r="D64" s="167">
        <v>52920</v>
      </c>
      <c r="E64" s="167">
        <v>55572</v>
      </c>
      <c r="F64" s="167">
        <v>58344</v>
      </c>
      <c r="G64" s="167">
        <v>61320</v>
      </c>
    </row>
    <row r="65" spans="1:7" ht="14.1" customHeight="1" x14ac:dyDescent="0.2">
      <c r="A65" s="15" t="s">
        <v>161</v>
      </c>
      <c r="B65" s="166" t="s">
        <v>96</v>
      </c>
      <c r="C65" s="167">
        <v>55212</v>
      </c>
      <c r="D65" s="167">
        <v>57996</v>
      </c>
      <c r="E65" s="167">
        <v>60936</v>
      </c>
      <c r="F65" s="167">
        <v>63972</v>
      </c>
      <c r="G65" s="167">
        <v>67188</v>
      </c>
    </row>
    <row r="66" spans="1:7" ht="14.1" customHeight="1" x14ac:dyDescent="0.2">
      <c r="A66" s="15" t="s">
        <v>162</v>
      </c>
      <c r="B66" s="166" t="s">
        <v>96</v>
      </c>
      <c r="C66" s="167">
        <v>55212</v>
      </c>
      <c r="D66" s="167">
        <v>57996</v>
      </c>
      <c r="E66" s="167">
        <v>60936</v>
      </c>
      <c r="F66" s="167">
        <v>63972</v>
      </c>
      <c r="G66" s="167">
        <v>67188</v>
      </c>
    </row>
    <row r="67" spans="1:7" ht="14.1" customHeight="1" x14ac:dyDescent="0.2">
      <c r="A67" s="15" t="s">
        <v>163</v>
      </c>
      <c r="B67" s="166" t="s">
        <v>91</v>
      </c>
      <c r="C67" s="167">
        <v>50376</v>
      </c>
      <c r="D67" s="167">
        <v>52920</v>
      </c>
      <c r="E67" s="167">
        <v>55572</v>
      </c>
      <c r="F67" s="167">
        <v>58344</v>
      </c>
      <c r="G67" s="167">
        <v>61320</v>
      </c>
    </row>
    <row r="68" spans="1:7" ht="14.1" customHeight="1" x14ac:dyDescent="0.2">
      <c r="A68" s="15" t="s">
        <v>164</v>
      </c>
      <c r="B68" s="166" t="s">
        <v>96</v>
      </c>
      <c r="C68" s="167">
        <v>55212</v>
      </c>
      <c r="D68" s="167">
        <v>57996</v>
      </c>
      <c r="E68" s="167">
        <v>60936</v>
      </c>
      <c r="F68" s="167">
        <v>63972</v>
      </c>
      <c r="G68" s="167">
        <v>67188</v>
      </c>
    </row>
    <row r="69" spans="1:7" ht="14.1" customHeight="1" x14ac:dyDescent="0.2">
      <c r="A69" s="15" t="s">
        <v>165</v>
      </c>
      <c r="B69" s="166" t="s">
        <v>98</v>
      </c>
      <c r="C69" s="167">
        <v>60804</v>
      </c>
      <c r="D69" s="167">
        <v>63876</v>
      </c>
      <c r="E69" s="167">
        <v>67080</v>
      </c>
      <c r="F69" s="167">
        <v>70464</v>
      </c>
      <c r="G69" s="167">
        <v>74040</v>
      </c>
    </row>
    <row r="70" spans="1:7" ht="14.1" customHeight="1" x14ac:dyDescent="0.2">
      <c r="A70" s="15" t="s">
        <v>166</v>
      </c>
      <c r="B70" s="166" t="s">
        <v>96</v>
      </c>
      <c r="C70" s="167">
        <v>55212</v>
      </c>
      <c r="D70" s="167">
        <v>57996</v>
      </c>
      <c r="E70" s="167">
        <v>60936</v>
      </c>
      <c r="F70" s="167">
        <v>63972</v>
      </c>
      <c r="G70" s="167">
        <v>67188</v>
      </c>
    </row>
    <row r="71" spans="1:7" ht="14.1" customHeight="1" x14ac:dyDescent="0.2">
      <c r="A71" s="15" t="s">
        <v>167</v>
      </c>
      <c r="B71" s="166" t="s">
        <v>85</v>
      </c>
      <c r="C71" s="167">
        <v>66408</v>
      </c>
      <c r="D71" s="167">
        <v>69768</v>
      </c>
      <c r="E71" s="167">
        <v>73308</v>
      </c>
      <c r="F71" s="167">
        <v>76980</v>
      </c>
      <c r="G71" s="167">
        <v>80856</v>
      </c>
    </row>
    <row r="72" spans="1:7" ht="14.1" customHeight="1" x14ac:dyDescent="0.2">
      <c r="A72" s="15" t="s">
        <v>168</v>
      </c>
      <c r="B72" s="166" t="s">
        <v>106</v>
      </c>
      <c r="C72" s="167">
        <v>46044</v>
      </c>
      <c r="D72" s="167">
        <v>48384</v>
      </c>
      <c r="E72" s="167">
        <v>50832</v>
      </c>
      <c r="F72" s="167">
        <v>53376</v>
      </c>
      <c r="G72" s="167">
        <v>56064</v>
      </c>
    </row>
    <row r="73" spans="1:7" ht="14.1" customHeight="1" x14ac:dyDescent="0.2">
      <c r="A73" s="15" t="s">
        <v>169</v>
      </c>
      <c r="B73" s="166" t="s">
        <v>91</v>
      </c>
      <c r="C73" s="167">
        <v>50376</v>
      </c>
      <c r="D73" s="167">
        <v>52920</v>
      </c>
      <c r="E73" s="167">
        <v>55572</v>
      </c>
      <c r="F73" s="167">
        <v>58344</v>
      </c>
      <c r="G73" s="167">
        <v>61320</v>
      </c>
    </row>
    <row r="74" spans="1:7" ht="14.1" customHeight="1" x14ac:dyDescent="0.2">
      <c r="A74" s="15" t="s">
        <v>170</v>
      </c>
      <c r="B74" s="166" t="s">
        <v>87</v>
      </c>
      <c r="C74" s="167">
        <v>73236</v>
      </c>
      <c r="D74" s="167">
        <v>76848</v>
      </c>
      <c r="E74" s="167">
        <v>80784</v>
      </c>
      <c r="F74" s="167">
        <v>84828</v>
      </c>
      <c r="G74" s="167">
        <v>89124</v>
      </c>
    </row>
    <row r="75" spans="1:7" ht="14.1" customHeight="1" x14ac:dyDescent="0.2">
      <c r="A75" s="15" t="s">
        <v>171</v>
      </c>
      <c r="B75" s="166" t="s">
        <v>98</v>
      </c>
      <c r="C75" s="167">
        <v>60804</v>
      </c>
      <c r="D75" s="167">
        <v>63876</v>
      </c>
      <c r="E75" s="167">
        <v>67080</v>
      </c>
      <c r="F75" s="167">
        <v>70464</v>
      </c>
      <c r="G75" s="167">
        <v>74040</v>
      </c>
    </row>
    <row r="76" spans="1:7" ht="14.1" customHeight="1" x14ac:dyDescent="0.2">
      <c r="A76" s="15" t="s">
        <v>172</v>
      </c>
      <c r="B76" s="166" t="s">
        <v>123</v>
      </c>
      <c r="C76" s="167">
        <v>58116</v>
      </c>
      <c r="D76" s="167">
        <v>61056</v>
      </c>
      <c r="E76" s="167">
        <v>64164</v>
      </c>
      <c r="F76" s="167">
        <v>67356</v>
      </c>
      <c r="G76" s="167">
        <v>70740</v>
      </c>
    </row>
    <row r="77" spans="1:7" ht="14.1" customHeight="1" x14ac:dyDescent="0.2">
      <c r="A77" s="15" t="s">
        <v>173</v>
      </c>
      <c r="B77" s="166" t="s">
        <v>147</v>
      </c>
      <c r="C77" s="167">
        <v>87780</v>
      </c>
      <c r="D77" s="167">
        <v>92220</v>
      </c>
      <c r="E77" s="167">
        <v>96864</v>
      </c>
      <c r="F77" s="167">
        <v>101760</v>
      </c>
      <c r="G77" s="167">
        <v>106872</v>
      </c>
    </row>
    <row r="78" spans="1:7" ht="14.1" customHeight="1" x14ac:dyDescent="0.2">
      <c r="A78" s="15" t="s">
        <v>174</v>
      </c>
      <c r="B78" s="166" t="s">
        <v>87</v>
      </c>
      <c r="C78" s="167">
        <v>73236</v>
      </c>
      <c r="D78" s="167">
        <v>76848</v>
      </c>
      <c r="E78" s="167">
        <v>80784</v>
      </c>
      <c r="F78" s="167">
        <v>84828</v>
      </c>
      <c r="G78" s="167">
        <v>89124</v>
      </c>
    </row>
    <row r="79" spans="1:7" ht="14.1" customHeight="1" x14ac:dyDescent="0.2">
      <c r="A79" s="15" t="s">
        <v>175</v>
      </c>
      <c r="B79" s="166" t="s">
        <v>87</v>
      </c>
      <c r="C79" s="167">
        <v>73236</v>
      </c>
      <c r="D79" s="167">
        <v>76848</v>
      </c>
      <c r="E79" s="167">
        <v>80784</v>
      </c>
      <c r="F79" s="167">
        <v>84828</v>
      </c>
      <c r="G79" s="167">
        <v>89124</v>
      </c>
    </row>
    <row r="80" spans="1:7" ht="14.1" customHeight="1" x14ac:dyDescent="0.2">
      <c r="A80" s="15" t="s">
        <v>176</v>
      </c>
      <c r="B80" s="166" t="s">
        <v>87</v>
      </c>
      <c r="C80" s="167">
        <v>73236</v>
      </c>
      <c r="D80" s="167">
        <v>76848</v>
      </c>
      <c r="E80" s="167">
        <v>80784</v>
      </c>
      <c r="F80" s="167">
        <v>84828</v>
      </c>
      <c r="G80" s="167">
        <v>89124</v>
      </c>
    </row>
    <row r="81" spans="1:7" ht="14.1" customHeight="1" x14ac:dyDescent="0.2">
      <c r="A81" s="15" t="s">
        <v>177</v>
      </c>
      <c r="B81" s="166" t="s">
        <v>87</v>
      </c>
      <c r="C81" s="167">
        <v>73236</v>
      </c>
      <c r="D81" s="167">
        <v>76848</v>
      </c>
      <c r="E81" s="167">
        <v>80784</v>
      </c>
      <c r="F81" s="167">
        <v>84828</v>
      </c>
      <c r="G81" s="167">
        <v>89124</v>
      </c>
    </row>
    <row r="82" spans="1:7" ht="14.1" customHeight="1" x14ac:dyDescent="0.2">
      <c r="A82" s="15" t="s">
        <v>178</v>
      </c>
      <c r="B82" s="166" t="s">
        <v>100</v>
      </c>
      <c r="C82" s="167">
        <v>70392</v>
      </c>
      <c r="D82" s="167">
        <v>73908</v>
      </c>
      <c r="E82" s="167">
        <v>77676</v>
      </c>
      <c r="F82" s="167">
        <v>81576</v>
      </c>
      <c r="G82" s="167">
        <v>85680</v>
      </c>
    </row>
    <row r="83" spans="1:7" ht="14.1" customHeight="1" x14ac:dyDescent="0.2">
      <c r="A83" s="15" t="s">
        <v>179</v>
      </c>
      <c r="B83" s="166" t="s">
        <v>85</v>
      </c>
      <c r="C83" s="167">
        <v>66408</v>
      </c>
      <c r="D83" s="167">
        <v>69768</v>
      </c>
      <c r="E83" s="167">
        <v>73308</v>
      </c>
      <c r="F83" s="167">
        <v>76980</v>
      </c>
      <c r="G83" s="167">
        <v>80856</v>
      </c>
    </row>
    <row r="84" spans="1:7" ht="14.1" customHeight="1" x14ac:dyDescent="0.2">
      <c r="A84" s="15" t="s">
        <v>180</v>
      </c>
      <c r="B84" s="166" t="s">
        <v>85</v>
      </c>
      <c r="C84" s="167">
        <v>66408</v>
      </c>
      <c r="D84" s="167">
        <v>69768</v>
      </c>
      <c r="E84" s="167">
        <v>73308</v>
      </c>
      <c r="F84" s="167">
        <v>76980</v>
      </c>
      <c r="G84" s="167">
        <v>80856</v>
      </c>
    </row>
    <row r="85" spans="1:7" ht="14.1" customHeight="1" x14ac:dyDescent="0.2">
      <c r="A85" s="15" t="s">
        <v>181</v>
      </c>
      <c r="B85" s="166" t="s">
        <v>85</v>
      </c>
      <c r="C85" s="167">
        <v>66408</v>
      </c>
      <c r="D85" s="167">
        <v>69768</v>
      </c>
      <c r="E85" s="167">
        <v>73308</v>
      </c>
      <c r="F85" s="167">
        <v>76980</v>
      </c>
      <c r="G85" s="167">
        <v>80856</v>
      </c>
    </row>
    <row r="86" spans="1:7" ht="14.1" customHeight="1" x14ac:dyDescent="0.2">
      <c r="A86" s="15" t="s">
        <v>182</v>
      </c>
      <c r="B86" s="166" t="s">
        <v>96</v>
      </c>
      <c r="C86" s="167">
        <v>55212</v>
      </c>
      <c r="D86" s="167">
        <v>57996</v>
      </c>
      <c r="E86" s="167">
        <v>60936</v>
      </c>
      <c r="F86" s="167">
        <v>63972</v>
      </c>
      <c r="G86" s="167">
        <v>67188</v>
      </c>
    </row>
    <row r="87" spans="1:7" ht="14.1" customHeight="1" x14ac:dyDescent="0.2">
      <c r="A87" s="15" t="s">
        <v>183</v>
      </c>
      <c r="B87" s="166" t="s">
        <v>123</v>
      </c>
      <c r="C87" s="167">
        <v>58116</v>
      </c>
      <c r="D87" s="167">
        <v>61056</v>
      </c>
      <c r="E87" s="167">
        <v>64164</v>
      </c>
      <c r="F87" s="167">
        <v>67356</v>
      </c>
      <c r="G87" s="167">
        <v>70740</v>
      </c>
    </row>
    <row r="88" spans="1:7" ht="14.1" customHeight="1" x14ac:dyDescent="0.2">
      <c r="A88" s="15" t="s">
        <v>184</v>
      </c>
      <c r="B88" s="166" t="s">
        <v>85</v>
      </c>
      <c r="C88" s="167">
        <v>66408</v>
      </c>
      <c r="D88" s="167">
        <v>69768</v>
      </c>
      <c r="E88" s="167">
        <v>73308</v>
      </c>
      <c r="F88" s="167">
        <v>76980</v>
      </c>
      <c r="G88" s="167">
        <v>80856</v>
      </c>
    </row>
    <row r="89" spans="1:7" ht="14.1" customHeight="1" x14ac:dyDescent="0.2">
      <c r="A89" s="15" t="s">
        <v>185</v>
      </c>
      <c r="B89" s="166" t="s">
        <v>87</v>
      </c>
      <c r="C89" s="167">
        <v>73236</v>
      </c>
      <c r="D89" s="167">
        <v>76848</v>
      </c>
      <c r="E89" s="167">
        <v>80784</v>
      </c>
      <c r="F89" s="167">
        <v>84828</v>
      </c>
      <c r="G89" s="167">
        <v>89124</v>
      </c>
    </row>
    <row r="90" spans="1:7" ht="14.1" customHeight="1" x14ac:dyDescent="0.2">
      <c r="A90" s="15" t="s">
        <v>186</v>
      </c>
      <c r="B90" s="166" t="s">
        <v>94</v>
      </c>
      <c r="C90" s="167">
        <v>76500</v>
      </c>
      <c r="D90" s="167">
        <v>80328</v>
      </c>
      <c r="E90" s="167">
        <v>84432</v>
      </c>
      <c r="F90" s="167">
        <v>88620</v>
      </c>
      <c r="G90" s="167">
        <v>93132</v>
      </c>
    </row>
    <row r="91" spans="1:7" ht="14.1" customHeight="1" x14ac:dyDescent="0.2">
      <c r="A91" s="15" t="s">
        <v>187</v>
      </c>
      <c r="B91" s="166" t="s">
        <v>87</v>
      </c>
      <c r="C91" s="167">
        <v>73236</v>
      </c>
      <c r="D91" s="167">
        <v>76848</v>
      </c>
      <c r="E91" s="167">
        <v>80784</v>
      </c>
      <c r="F91" s="167">
        <v>84828</v>
      </c>
      <c r="G91" s="167">
        <v>89124</v>
      </c>
    </row>
    <row r="92" spans="1:7" ht="14.1" customHeight="1" x14ac:dyDescent="0.2">
      <c r="A92" s="15" t="s">
        <v>188</v>
      </c>
      <c r="B92" s="166" t="s">
        <v>94</v>
      </c>
      <c r="C92" s="167">
        <v>76500</v>
      </c>
      <c r="D92" s="167">
        <v>80328</v>
      </c>
      <c r="E92" s="167">
        <v>84432</v>
      </c>
      <c r="F92" s="167">
        <v>88620</v>
      </c>
      <c r="G92" s="167">
        <v>93132</v>
      </c>
    </row>
    <row r="93" spans="1:7" ht="14.1" customHeight="1" x14ac:dyDescent="0.2">
      <c r="A93" s="15" t="s">
        <v>189</v>
      </c>
      <c r="B93" s="166" t="s">
        <v>85</v>
      </c>
      <c r="C93" s="167">
        <v>66408</v>
      </c>
      <c r="D93" s="167">
        <v>69768</v>
      </c>
      <c r="E93" s="167">
        <v>73308</v>
      </c>
      <c r="F93" s="167">
        <v>76980</v>
      </c>
      <c r="G93" s="167">
        <v>80856</v>
      </c>
    </row>
    <row r="94" spans="1:7" ht="14.1" customHeight="1" x14ac:dyDescent="0.2">
      <c r="A94" s="15" t="s">
        <v>190</v>
      </c>
      <c r="B94" s="166" t="s">
        <v>91</v>
      </c>
      <c r="C94" s="167">
        <v>50376</v>
      </c>
      <c r="D94" s="167">
        <v>52920</v>
      </c>
      <c r="E94" s="167">
        <v>55572</v>
      </c>
      <c r="F94" s="167">
        <v>58344</v>
      </c>
      <c r="G94" s="167">
        <v>61320</v>
      </c>
    </row>
    <row r="95" spans="1:7" ht="14.1" customHeight="1" x14ac:dyDescent="0.2">
      <c r="A95" s="15" t="s">
        <v>191</v>
      </c>
      <c r="B95" s="166" t="s">
        <v>85</v>
      </c>
      <c r="C95" s="167">
        <v>66408</v>
      </c>
      <c r="D95" s="167">
        <v>69768</v>
      </c>
      <c r="E95" s="167">
        <v>73308</v>
      </c>
      <c r="F95" s="167">
        <v>76980</v>
      </c>
      <c r="G95" s="167">
        <v>80856</v>
      </c>
    </row>
    <row r="96" spans="1:7" ht="14.1" customHeight="1" x14ac:dyDescent="0.2">
      <c r="A96" s="15" t="s">
        <v>192</v>
      </c>
      <c r="B96" s="166" t="s">
        <v>85</v>
      </c>
      <c r="C96" s="167">
        <v>66408</v>
      </c>
      <c r="D96" s="167">
        <v>69768</v>
      </c>
      <c r="E96" s="167">
        <v>73308</v>
      </c>
      <c r="F96" s="167">
        <v>76980</v>
      </c>
      <c r="G96" s="167">
        <v>80856</v>
      </c>
    </row>
    <row r="97" spans="1:7" ht="14.1" customHeight="1" x14ac:dyDescent="0.2">
      <c r="A97" s="15" t="s">
        <v>193</v>
      </c>
      <c r="B97" s="166" t="s">
        <v>85</v>
      </c>
      <c r="C97" s="167">
        <v>66408</v>
      </c>
      <c r="D97" s="167">
        <v>69768</v>
      </c>
      <c r="E97" s="167">
        <v>73308</v>
      </c>
      <c r="F97" s="167">
        <v>76980</v>
      </c>
      <c r="G97" s="167">
        <v>80856</v>
      </c>
    </row>
    <row r="98" spans="1:7" ht="14.1" customHeight="1" x14ac:dyDescent="0.2">
      <c r="A98" s="15" t="s">
        <v>194</v>
      </c>
      <c r="B98" s="166" t="s">
        <v>85</v>
      </c>
      <c r="C98" s="167">
        <v>66408</v>
      </c>
      <c r="D98" s="167">
        <v>69768</v>
      </c>
      <c r="E98" s="167">
        <v>73308</v>
      </c>
      <c r="F98" s="167">
        <v>76980</v>
      </c>
      <c r="G98" s="167">
        <v>80856</v>
      </c>
    </row>
    <row r="99" spans="1:7" ht="14.1" customHeight="1" x14ac:dyDescent="0.2">
      <c r="A99" s="15" t="s">
        <v>195</v>
      </c>
      <c r="B99" s="166" t="s">
        <v>85</v>
      </c>
      <c r="C99" s="167">
        <v>66408</v>
      </c>
      <c r="D99" s="167">
        <v>69768</v>
      </c>
      <c r="E99" s="167">
        <v>73308</v>
      </c>
      <c r="F99" s="167">
        <v>76980</v>
      </c>
      <c r="G99" s="167">
        <v>80856</v>
      </c>
    </row>
    <row r="100" spans="1:7" ht="14.1" customHeight="1" x14ac:dyDescent="0.2">
      <c r="A100" s="15" t="s">
        <v>196</v>
      </c>
      <c r="B100" s="166" t="s">
        <v>98</v>
      </c>
      <c r="C100" s="167">
        <v>60804</v>
      </c>
      <c r="D100" s="167">
        <v>63876</v>
      </c>
      <c r="E100" s="167">
        <v>67080</v>
      </c>
      <c r="F100" s="167">
        <v>70464</v>
      </c>
      <c r="G100" s="167">
        <v>74040</v>
      </c>
    </row>
    <row r="101" spans="1:7" ht="14.1" customHeight="1" x14ac:dyDescent="0.2">
      <c r="A101" s="15" t="s">
        <v>197</v>
      </c>
      <c r="B101" s="166" t="s">
        <v>87</v>
      </c>
      <c r="C101" s="167">
        <v>73236</v>
      </c>
      <c r="D101" s="167">
        <v>76848</v>
      </c>
      <c r="E101" s="167">
        <v>80784</v>
      </c>
      <c r="F101" s="167">
        <v>84828</v>
      </c>
      <c r="G101" s="167">
        <v>89124</v>
      </c>
    </row>
    <row r="102" spans="1:7" ht="14.1" customHeight="1" x14ac:dyDescent="0.2">
      <c r="A102" s="15" t="s">
        <v>198</v>
      </c>
      <c r="B102" s="166" t="s">
        <v>123</v>
      </c>
      <c r="C102" s="167">
        <v>58116</v>
      </c>
      <c r="D102" s="167">
        <v>61056</v>
      </c>
      <c r="E102" s="167">
        <v>64164</v>
      </c>
      <c r="F102" s="167">
        <v>67356</v>
      </c>
      <c r="G102" s="167">
        <v>70740</v>
      </c>
    </row>
    <row r="103" spans="1:7" ht="14.1" customHeight="1" x14ac:dyDescent="0.2">
      <c r="A103" s="15" t="s">
        <v>199</v>
      </c>
      <c r="B103" s="166" t="s">
        <v>136</v>
      </c>
      <c r="C103" s="167">
        <v>83532</v>
      </c>
      <c r="D103" s="167">
        <v>87744</v>
      </c>
      <c r="E103" s="167">
        <v>92160</v>
      </c>
      <c r="F103" s="167">
        <v>96828</v>
      </c>
      <c r="G103" s="167">
        <v>101712</v>
      </c>
    </row>
    <row r="104" spans="1:7" ht="14.1" customHeight="1" x14ac:dyDescent="0.2">
      <c r="A104" s="15" t="s">
        <v>200</v>
      </c>
      <c r="B104" s="166" t="s">
        <v>91</v>
      </c>
      <c r="C104" s="167">
        <v>50376</v>
      </c>
      <c r="D104" s="167">
        <v>52920</v>
      </c>
      <c r="E104" s="167">
        <v>55572</v>
      </c>
      <c r="F104" s="167">
        <v>58344</v>
      </c>
      <c r="G104" s="167">
        <v>61320</v>
      </c>
    </row>
    <row r="105" spans="1:7" ht="14.1" customHeight="1" x14ac:dyDescent="0.2">
      <c r="A105" s="15" t="s">
        <v>201</v>
      </c>
      <c r="B105" s="166" t="s">
        <v>91</v>
      </c>
      <c r="C105" s="167">
        <v>50376</v>
      </c>
      <c r="D105" s="167">
        <v>52920</v>
      </c>
      <c r="E105" s="167">
        <v>55572</v>
      </c>
      <c r="F105" s="167">
        <v>58344</v>
      </c>
      <c r="G105" s="167">
        <v>61320</v>
      </c>
    </row>
    <row r="106" spans="1:7" ht="14.1" customHeight="1" x14ac:dyDescent="0.2">
      <c r="A106" s="15" t="s">
        <v>202</v>
      </c>
      <c r="B106" s="166" t="s">
        <v>119</v>
      </c>
      <c r="C106" s="167">
        <v>52644</v>
      </c>
      <c r="D106" s="167">
        <v>55368</v>
      </c>
      <c r="E106" s="167">
        <v>58104</v>
      </c>
      <c r="F106" s="167">
        <v>61032</v>
      </c>
      <c r="G106" s="167">
        <v>64128</v>
      </c>
    </row>
    <row r="107" spans="1:7" ht="14.1" customHeight="1" x14ac:dyDescent="0.2">
      <c r="A107" s="15" t="s">
        <v>203</v>
      </c>
      <c r="B107" s="166" t="s">
        <v>98</v>
      </c>
      <c r="C107" s="167">
        <v>60804</v>
      </c>
      <c r="D107" s="167">
        <v>63876</v>
      </c>
      <c r="E107" s="167">
        <v>67080</v>
      </c>
      <c r="F107" s="167">
        <v>70464</v>
      </c>
      <c r="G107" s="167">
        <v>74040</v>
      </c>
    </row>
    <row r="108" spans="1:7" ht="14.1" customHeight="1" x14ac:dyDescent="0.2">
      <c r="A108" s="15" t="s">
        <v>204</v>
      </c>
      <c r="B108" s="166" t="s">
        <v>87</v>
      </c>
      <c r="C108" s="167">
        <v>73236</v>
      </c>
      <c r="D108" s="167">
        <v>76848</v>
      </c>
      <c r="E108" s="167">
        <v>80784</v>
      </c>
      <c r="F108" s="167">
        <v>84828</v>
      </c>
      <c r="G108" s="167">
        <v>89124</v>
      </c>
    </row>
    <row r="109" spans="1:7" ht="14.1" customHeight="1" x14ac:dyDescent="0.2">
      <c r="A109" s="15" t="s">
        <v>205</v>
      </c>
      <c r="B109" s="166" t="s">
        <v>85</v>
      </c>
      <c r="C109" s="167">
        <v>66408</v>
      </c>
      <c r="D109" s="167">
        <v>69768</v>
      </c>
      <c r="E109" s="167">
        <v>73308</v>
      </c>
      <c r="F109" s="167">
        <v>76980</v>
      </c>
      <c r="G109" s="167">
        <v>80856</v>
      </c>
    </row>
    <row r="110" spans="1:7" ht="14.1" customHeight="1" x14ac:dyDescent="0.2">
      <c r="A110" s="15" t="s">
        <v>206</v>
      </c>
      <c r="B110" s="166" t="s">
        <v>85</v>
      </c>
      <c r="C110" s="167">
        <v>66408</v>
      </c>
      <c r="D110" s="167">
        <v>69768</v>
      </c>
      <c r="E110" s="167">
        <v>73308</v>
      </c>
      <c r="F110" s="167">
        <v>76980</v>
      </c>
      <c r="G110" s="167">
        <v>80856</v>
      </c>
    </row>
    <row r="111" spans="1:7" ht="14.1" customHeight="1" x14ac:dyDescent="0.2">
      <c r="A111" s="15" t="s">
        <v>207</v>
      </c>
      <c r="B111" s="166" t="s">
        <v>98</v>
      </c>
      <c r="C111" s="167">
        <v>60804</v>
      </c>
      <c r="D111" s="167">
        <v>63876</v>
      </c>
      <c r="E111" s="167">
        <v>67080</v>
      </c>
      <c r="F111" s="167">
        <v>70464</v>
      </c>
      <c r="G111" s="167">
        <v>74040</v>
      </c>
    </row>
    <row r="112" spans="1:7" ht="14.1" customHeight="1" x14ac:dyDescent="0.2">
      <c r="A112" s="15" t="s">
        <v>208</v>
      </c>
      <c r="B112" s="166" t="s">
        <v>136</v>
      </c>
      <c r="C112" s="167">
        <v>83532</v>
      </c>
      <c r="D112" s="167">
        <v>87744</v>
      </c>
      <c r="E112" s="167">
        <v>92160</v>
      </c>
      <c r="F112" s="167">
        <v>96828</v>
      </c>
      <c r="G112" s="167">
        <v>101712</v>
      </c>
    </row>
    <row r="113" spans="1:7" ht="14.1" customHeight="1" x14ac:dyDescent="0.2">
      <c r="A113" s="15" t="s">
        <v>209</v>
      </c>
      <c r="B113" s="166" t="s">
        <v>113</v>
      </c>
      <c r="C113" s="167">
        <v>92448</v>
      </c>
      <c r="D113" s="167">
        <v>97128</v>
      </c>
      <c r="E113" s="167">
        <v>102000</v>
      </c>
      <c r="F113" s="167">
        <v>107124</v>
      </c>
      <c r="G113" s="167">
        <v>112524</v>
      </c>
    </row>
    <row r="114" spans="1:7" ht="14.1" customHeight="1" x14ac:dyDescent="0.2">
      <c r="A114" s="15" t="s">
        <v>210</v>
      </c>
      <c r="B114" s="166" t="s">
        <v>143</v>
      </c>
      <c r="C114" s="167">
        <v>63468</v>
      </c>
      <c r="D114" s="167">
        <v>66672</v>
      </c>
      <c r="E114" s="167">
        <v>70056</v>
      </c>
      <c r="F114" s="167">
        <v>73560</v>
      </c>
      <c r="G114" s="167">
        <v>77304</v>
      </c>
    </row>
    <row r="115" spans="1:7" ht="14.1" customHeight="1" x14ac:dyDescent="0.2">
      <c r="A115" s="15" t="s">
        <v>211</v>
      </c>
      <c r="B115" s="166" t="s">
        <v>91</v>
      </c>
      <c r="C115" s="167">
        <v>50376</v>
      </c>
      <c r="D115" s="167">
        <v>52920</v>
      </c>
      <c r="E115" s="167">
        <v>55572</v>
      </c>
      <c r="F115" s="167">
        <v>58344</v>
      </c>
      <c r="G115" s="167">
        <v>61320</v>
      </c>
    </row>
    <row r="116" spans="1:7" ht="14.1" customHeight="1" x14ac:dyDescent="0.2">
      <c r="A116" s="15" t="s">
        <v>212</v>
      </c>
      <c r="B116" s="166" t="s">
        <v>106</v>
      </c>
      <c r="C116" s="167">
        <v>46044</v>
      </c>
      <c r="D116" s="167">
        <v>48384</v>
      </c>
      <c r="E116" s="167">
        <v>50832</v>
      </c>
      <c r="F116" s="167">
        <v>53376</v>
      </c>
      <c r="G116" s="167">
        <v>56064</v>
      </c>
    </row>
    <row r="117" spans="1:7" ht="14.1" customHeight="1" x14ac:dyDescent="0.2">
      <c r="A117" s="15" t="s">
        <v>213</v>
      </c>
      <c r="B117" s="166" t="s">
        <v>85</v>
      </c>
      <c r="C117" s="167">
        <v>66408</v>
      </c>
      <c r="D117" s="167">
        <v>69768</v>
      </c>
      <c r="E117" s="167">
        <v>73308</v>
      </c>
      <c r="F117" s="167">
        <v>76980</v>
      </c>
      <c r="G117" s="167">
        <v>80856</v>
      </c>
    </row>
    <row r="118" spans="1:7" ht="14.1" customHeight="1" x14ac:dyDescent="0.2">
      <c r="A118" s="15" t="s">
        <v>214</v>
      </c>
      <c r="B118" s="166" t="s">
        <v>98</v>
      </c>
      <c r="C118" s="167">
        <v>60804</v>
      </c>
      <c r="D118" s="167">
        <v>63876</v>
      </c>
      <c r="E118" s="167">
        <v>67080</v>
      </c>
      <c r="F118" s="167">
        <v>70464</v>
      </c>
      <c r="G118" s="167">
        <v>74040</v>
      </c>
    </row>
    <row r="119" spans="1:7" ht="14.1" customHeight="1" x14ac:dyDescent="0.2">
      <c r="A119" s="15" t="s">
        <v>215</v>
      </c>
      <c r="B119" s="166" t="s">
        <v>87</v>
      </c>
      <c r="C119" s="167">
        <v>73236</v>
      </c>
      <c r="D119" s="167">
        <v>76848</v>
      </c>
      <c r="E119" s="167">
        <v>80784</v>
      </c>
      <c r="F119" s="167">
        <v>84828</v>
      </c>
      <c r="G119" s="167">
        <v>89124</v>
      </c>
    </row>
    <row r="120" spans="1:7" ht="14.1" customHeight="1" x14ac:dyDescent="0.2">
      <c r="A120" s="15" t="s">
        <v>216</v>
      </c>
      <c r="B120" s="166" t="s">
        <v>123</v>
      </c>
      <c r="C120" s="167">
        <v>58116</v>
      </c>
      <c r="D120" s="167">
        <v>61056</v>
      </c>
      <c r="E120" s="167">
        <v>64164</v>
      </c>
      <c r="F120" s="167">
        <v>67356</v>
      </c>
      <c r="G120" s="167">
        <v>70740</v>
      </c>
    </row>
    <row r="121" spans="1:7" ht="14.1" customHeight="1" x14ac:dyDescent="0.2">
      <c r="A121" s="15" t="s">
        <v>217</v>
      </c>
      <c r="B121" s="166" t="s">
        <v>106</v>
      </c>
      <c r="C121" s="167">
        <v>46044</v>
      </c>
      <c r="D121" s="167">
        <v>48384</v>
      </c>
      <c r="E121" s="167">
        <v>50832</v>
      </c>
      <c r="F121" s="167">
        <v>53376</v>
      </c>
      <c r="G121" s="167">
        <v>56064</v>
      </c>
    </row>
    <row r="122" spans="1:7" ht="14.1" customHeight="1" x14ac:dyDescent="0.2">
      <c r="A122" s="15" t="s">
        <v>218</v>
      </c>
      <c r="B122" s="166" t="s">
        <v>89</v>
      </c>
      <c r="C122" s="167">
        <v>79704</v>
      </c>
      <c r="D122" s="167">
        <v>83736</v>
      </c>
      <c r="E122" s="167">
        <v>87948</v>
      </c>
      <c r="F122" s="167">
        <v>92364</v>
      </c>
      <c r="G122" s="167">
        <v>97056</v>
      </c>
    </row>
    <row r="123" spans="1:7" ht="14.1" customHeight="1" x14ac:dyDescent="0.2">
      <c r="A123" s="15" t="s">
        <v>219</v>
      </c>
      <c r="B123" s="166" t="s">
        <v>89</v>
      </c>
      <c r="C123" s="167">
        <v>79704</v>
      </c>
      <c r="D123" s="167">
        <v>83736</v>
      </c>
      <c r="E123" s="167">
        <v>87948</v>
      </c>
      <c r="F123" s="167">
        <v>92364</v>
      </c>
      <c r="G123" s="167">
        <v>97056</v>
      </c>
    </row>
    <row r="124" spans="1:7" ht="14.1" customHeight="1" x14ac:dyDescent="0.2">
      <c r="A124" s="15" t="s">
        <v>220</v>
      </c>
      <c r="B124" s="166" t="s">
        <v>85</v>
      </c>
      <c r="C124" s="167">
        <v>66408</v>
      </c>
      <c r="D124" s="167">
        <v>69768</v>
      </c>
      <c r="E124" s="167">
        <v>73308</v>
      </c>
      <c r="F124" s="167">
        <v>76980</v>
      </c>
      <c r="G124" s="167">
        <v>80856</v>
      </c>
    </row>
    <row r="125" spans="1:7" ht="14.1" customHeight="1" x14ac:dyDescent="0.2">
      <c r="A125" s="15" t="s">
        <v>221</v>
      </c>
      <c r="B125" s="166" t="s">
        <v>85</v>
      </c>
      <c r="C125" s="167">
        <v>66408</v>
      </c>
      <c r="D125" s="167">
        <v>69768</v>
      </c>
      <c r="E125" s="167">
        <v>73308</v>
      </c>
      <c r="F125" s="167">
        <v>76980</v>
      </c>
      <c r="G125" s="167">
        <v>80856</v>
      </c>
    </row>
    <row r="126" spans="1:7" ht="14.1" customHeight="1" x14ac:dyDescent="0.2">
      <c r="A126" s="15" t="s">
        <v>222</v>
      </c>
      <c r="B126" s="166" t="s">
        <v>223</v>
      </c>
      <c r="C126" s="167">
        <v>47928</v>
      </c>
      <c r="D126" s="167">
        <v>50340</v>
      </c>
      <c r="E126" s="167">
        <v>52896</v>
      </c>
      <c r="F126" s="167">
        <v>55560</v>
      </c>
      <c r="G126" s="167">
        <v>58308</v>
      </c>
    </row>
    <row r="127" spans="1:7" ht="14.1" customHeight="1" x14ac:dyDescent="0.2">
      <c r="A127" s="15" t="s">
        <v>224</v>
      </c>
      <c r="B127" s="166" t="s">
        <v>85</v>
      </c>
      <c r="C127" s="167">
        <v>66408</v>
      </c>
      <c r="D127" s="167">
        <v>69768</v>
      </c>
      <c r="E127" s="167">
        <v>73308</v>
      </c>
      <c r="F127" s="167">
        <v>76980</v>
      </c>
      <c r="G127" s="167">
        <v>80856</v>
      </c>
    </row>
    <row r="128" spans="1:7" ht="14.1" customHeight="1" x14ac:dyDescent="0.2">
      <c r="A128" s="15" t="s">
        <v>225</v>
      </c>
      <c r="B128" s="166" t="s">
        <v>94</v>
      </c>
      <c r="C128" s="167">
        <v>76500</v>
      </c>
      <c r="D128" s="167">
        <v>80328</v>
      </c>
      <c r="E128" s="167">
        <v>84432</v>
      </c>
      <c r="F128" s="167">
        <v>88620</v>
      </c>
      <c r="G128" s="167">
        <v>93132</v>
      </c>
    </row>
    <row r="129" spans="1:7" ht="14.1" customHeight="1" x14ac:dyDescent="0.2">
      <c r="A129" s="15" t="s">
        <v>226</v>
      </c>
      <c r="B129" s="166" t="s">
        <v>87</v>
      </c>
      <c r="C129" s="167">
        <v>73236</v>
      </c>
      <c r="D129" s="167">
        <v>76848</v>
      </c>
      <c r="E129" s="167">
        <v>80784</v>
      </c>
      <c r="F129" s="167">
        <v>84828</v>
      </c>
      <c r="G129" s="167">
        <v>89124</v>
      </c>
    </row>
    <row r="130" spans="1:7" ht="14.1" customHeight="1" x14ac:dyDescent="0.2">
      <c r="A130" s="15" t="s">
        <v>227</v>
      </c>
      <c r="B130" s="166" t="s">
        <v>147</v>
      </c>
      <c r="C130" s="167">
        <v>87780</v>
      </c>
      <c r="D130" s="167">
        <v>92220</v>
      </c>
      <c r="E130" s="167">
        <v>96864</v>
      </c>
      <c r="F130" s="167">
        <v>101760</v>
      </c>
      <c r="G130" s="167">
        <v>106872</v>
      </c>
    </row>
    <row r="131" spans="1:7" ht="14.1" customHeight="1" x14ac:dyDescent="0.2">
      <c r="A131" s="15" t="s">
        <v>228</v>
      </c>
      <c r="B131" s="166" t="s">
        <v>87</v>
      </c>
      <c r="C131" s="167">
        <v>73236</v>
      </c>
      <c r="D131" s="167">
        <v>76848</v>
      </c>
      <c r="E131" s="167">
        <v>80784</v>
      </c>
      <c r="F131" s="167">
        <v>84828</v>
      </c>
      <c r="G131" s="167">
        <v>89124</v>
      </c>
    </row>
    <row r="132" spans="1:7" ht="14.1" customHeight="1" x14ac:dyDescent="0.2">
      <c r="A132" s="15" t="s">
        <v>229</v>
      </c>
      <c r="B132" s="166" t="s">
        <v>94</v>
      </c>
      <c r="C132" s="167">
        <v>76500</v>
      </c>
      <c r="D132" s="167">
        <v>80328</v>
      </c>
      <c r="E132" s="167">
        <v>84432</v>
      </c>
      <c r="F132" s="167">
        <v>88620</v>
      </c>
      <c r="G132" s="167">
        <v>93132</v>
      </c>
    </row>
    <row r="133" spans="1:7" ht="14.1" customHeight="1" x14ac:dyDescent="0.2">
      <c r="A133" s="15" t="s">
        <v>230</v>
      </c>
      <c r="B133" s="166" t="s">
        <v>87</v>
      </c>
      <c r="C133" s="167">
        <v>73236</v>
      </c>
      <c r="D133" s="167">
        <v>76848</v>
      </c>
      <c r="E133" s="167">
        <v>80784</v>
      </c>
      <c r="F133" s="167">
        <v>84828</v>
      </c>
      <c r="G133" s="167">
        <v>89124</v>
      </c>
    </row>
    <row r="134" spans="1:7" ht="14.1" customHeight="1" x14ac:dyDescent="0.2">
      <c r="A134" s="15" t="s">
        <v>231</v>
      </c>
      <c r="B134" s="166" t="s">
        <v>87</v>
      </c>
      <c r="C134" s="167">
        <v>73236</v>
      </c>
      <c r="D134" s="167">
        <v>76848</v>
      </c>
      <c r="E134" s="167">
        <v>80784</v>
      </c>
      <c r="F134" s="167">
        <v>84828</v>
      </c>
      <c r="G134" s="167">
        <v>89124</v>
      </c>
    </row>
    <row r="135" spans="1:7" ht="14.1" customHeight="1" x14ac:dyDescent="0.2">
      <c r="A135" s="15" t="s">
        <v>232</v>
      </c>
      <c r="B135" s="166" t="s">
        <v>85</v>
      </c>
      <c r="C135" s="167">
        <v>66408</v>
      </c>
      <c r="D135" s="167">
        <v>69768</v>
      </c>
      <c r="E135" s="167">
        <v>73308</v>
      </c>
      <c r="F135" s="167">
        <v>76980</v>
      </c>
      <c r="G135" s="167">
        <v>80856</v>
      </c>
    </row>
    <row r="136" spans="1:7" ht="14.1" customHeight="1" x14ac:dyDescent="0.2">
      <c r="A136" s="15" t="s">
        <v>233</v>
      </c>
      <c r="B136" s="166" t="s">
        <v>87</v>
      </c>
      <c r="C136" s="167">
        <v>73236</v>
      </c>
      <c r="D136" s="167">
        <v>76848</v>
      </c>
      <c r="E136" s="167">
        <v>80784</v>
      </c>
      <c r="F136" s="167">
        <v>84828</v>
      </c>
      <c r="G136" s="167">
        <v>89124</v>
      </c>
    </row>
    <row r="137" spans="1:7" ht="14.1" customHeight="1" x14ac:dyDescent="0.2">
      <c r="A137" s="15" t="s">
        <v>234</v>
      </c>
      <c r="B137" s="166" t="s">
        <v>87</v>
      </c>
      <c r="C137" s="167">
        <v>73236</v>
      </c>
      <c r="D137" s="167">
        <v>76848</v>
      </c>
      <c r="E137" s="167">
        <v>80784</v>
      </c>
      <c r="F137" s="167">
        <v>84828</v>
      </c>
      <c r="G137" s="167">
        <v>89124</v>
      </c>
    </row>
    <row r="138" spans="1:7" ht="14.1" customHeight="1" x14ac:dyDescent="0.2">
      <c r="A138" s="15" t="s">
        <v>235</v>
      </c>
      <c r="B138" s="166" t="s">
        <v>85</v>
      </c>
      <c r="C138" s="167">
        <v>66408</v>
      </c>
      <c r="D138" s="167">
        <v>69768</v>
      </c>
      <c r="E138" s="167">
        <v>73308</v>
      </c>
      <c r="F138" s="167">
        <v>76980</v>
      </c>
      <c r="G138" s="167">
        <v>80856</v>
      </c>
    </row>
    <row r="139" spans="1:7" ht="14.1" customHeight="1" x14ac:dyDescent="0.2">
      <c r="A139" s="15" t="s">
        <v>236</v>
      </c>
      <c r="B139" s="166" t="s">
        <v>100</v>
      </c>
      <c r="C139" s="167">
        <v>70392</v>
      </c>
      <c r="D139" s="167">
        <v>73908</v>
      </c>
      <c r="E139" s="167">
        <v>77676</v>
      </c>
      <c r="F139" s="167">
        <v>81576</v>
      </c>
      <c r="G139" s="167">
        <v>85680</v>
      </c>
    </row>
    <row r="140" spans="1:7" ht="14.1" customHeight="1" x14ac:dyDescent="0.2">
      <c r="A140" s="15" t="s">
        <v>237</v>
      </c>
      <c r="B140" s="166" t="s">
        <v>85</v>
      </c>
      <c r="C140" s="167">
        <v>66408</v>
      </c>
      <c r="D140" s="167">
        <v>69768</v>
      </c>
      <c r="E140" s="167">
        <v>73308</v>
      </c>
      <c r="F140" s="167">
        <v>76980</v>
      </c>
      <c r="G140" s="167">
        <v>80856</v>
      </c>
    </row>
    <row r="141" spans="1:7" ht="14.1" customHeight="1" x14ac:dyDescent="0.2">
      <c r="A141" s="15" t="s">
        <v>238</v>
      </c>
      <c r="B141" s="166" t="s">
        <v>98</v>
      </c>
      <c r="C141" s="167">
        <v>60804</v>
      </c>
      <c r="D141" s="167">
        <v>63876</v>
      </c>
      <c r="E141" s="167">
        <v>67080</v>
      </c>
      <c r="F141" s="167">
        <v>70464</v>
      </c>
      <c r="G141" s="167">
        <v>74040</v>
      </c>
    </row>
    <row r="142" spans="1:7" ht="14.1" customHeight="1" x14ac:dyDescent="0.2">
      <c r="A142" s="15" t="s">
        <v>239</v>
      </c>
      <c r="B142" s="166" t="s">
        <v>85</v>
      </c>
      <c r="C142" s="167">
        <v>66408</v>
      </c>
      <c r="D142" s="167">
        <v>69768</v>
      </c>
      <c r="E142" s="167">
        <v>73308</v>
      </c>
      <c r="F142" s="167">
        <v>76980</v>
      </c>
      <c r="G142" s="167">
        <v>80856</v>
      </c>
    </row>
    <row r="143" spans="1:7" ht="14.1" customHeight="1" x14ac:dyDescent="0.2">
      <c r="A143" s="15" t="s">
        <v>240</v>
      </c>
      <c r="B143" s="166" t="s">
        <v>89</v>
      </c>
      <c r="C143" s="167">
        <v>79704</v>
      </c>
      <c r="D143" s="167">
        <v>83736</v>
      </c>
      <c r="E143" s="167">
        <v>87948</v>
      </c>
      <c r="F143" s="167">
        <v>92364</v>
      </c>
      <c r="G143" s="167">
        <v>97056</v>
      </c>
    </row>
    <row r="144" spans="1:7" ht="14.1" customHeight="1" x14ac:dyDescent="0.2">
      <c r="A144" s="15" t="s">
        <v>241</v>
      </c>
      <c r="B144" s="166" t="s">
        <v>242</v>
      </c>
      <c r="C144" s="167">
        <v>43032</v>
      </c>
      <c r="D144" s="167">
        <v>45192</v>
      </c>
      <c r="E144" s="167">
        <v>47484</v>
      </c>
      <c r="F144" s="167">
        <v>49860</v>
      </c>
      <c r="G144" s="167">
        <v>52416</v>
      </c>
    </row>
    <row r="145" spans="1:7" ht="14.1" customHeight="1" x14ac:dyDescent="0.2">
      <c r="A145" s="15" t="s">
        <v>243</v>
      </c>
      <c r="B145" s="166" t="s">
        <v>98</v>
      </c>
      <c r="C145" s="167">
        <v>60804</v>
      </c>
      <c r="D145" s="167">
        <v>63876</v>
      </c>
      <c r="E145" s="167">
        <v>67080</v>
      </c>
      <c r="F145" s="167">
        <v>70464</v>
      </c>
      <c r="G145" s="167">
        <v>74040</v>
      </c>
    </row>
    <row r="146" spans="1:7" ht="14.1" customHeight="1" x14ac:dyDescent="0.2">
      <c r="A146" s="15" t="s">
        <v>244</v>
      </c>
      <c r="B146" s="166" t="s">
        <v>91</v>
      </c>
      <c r="C146" s="167">
        <v>50376</v>
      </c>
      <c r="D146" s="167">
        <v>52920</v>
      </c>
      <c r="E146" s="167">
        <v>55572</v>
      </c>
      <c r="F146" s="167">
        <v>58344</v>
      </c>
      <c r="G146" s="167">
        <v>61320</v>
      </c>
    </row>
    <row r="147" spans="1:7" ht="14.1" customHeight="1" x14ac:dyDescent="0.2">
      <c r="A147" s="15" t="s">
        <v>245</v>
      </c>
      <c r="B147" s="166" t="s">
        <v>96</v>
      </c>
      <c r="C147" s="167">
        <v>55212</v>
      </c>
      <c r="D147" s="167">
        <v>57996</v>
      </c>
      <c r="E147" s="167">
        <v>60936</v>
      </c>
      <c r="F147" s="167">
        <v>63972</v>
      </c>
      <c r="G147" s="167">
        <v>67188</v>
      </c>
    </row>
    <row r="148" spans="1:7" ht="14.1" customHeight="1" x14ac:dyDescent="0.2">
      <c r="A148" s="15" t="s">
        <v>246</v>
      </c>
      <c r="B148" s="166" t="s">
        <v>136</v>
      </c>
      <c r="C148" s="167">
        <v>83532</v>
      </c>
      <c r="D148" s="167">
        <v>87744</v>
      </c>
      <c r="E148" s="167">
        <v>92160</v>
      </c>
      <c r="F148" s="167">
        <v>96828</v>
      </c>
      <c r="G148" s="167">
        <v>101712</v>
      </c>
    </row>
    <row r="149" spans="1:7" ht="14.1" customHeight="1" x14ac:dyDescent="0.2">
      <c r="A149" s="15" t="s">
        <v>247</v>
      </c>
      <c r="B149" s="166" t="s">
        <v>98</v>
      </c>
      <c r="C149" s="167">
        <v>60804</v>
      </c>
      <c r="D149" s="167">
        <v>63876</v>
      </c>
      <c r="E149" s="167">
        <v>67080</v>
      </c>
      <c r="F149" s="167">
        <v>70464</v>
      </c>
      <c r="G149" s="167">
        <v>74040</v>
      </c>
    </row>
    <row r="150" spans="1:7" ht="14.1" customHeight="1" x14ac:dyDescent="0.2">
      <c r="A150" s="15" t="s">
        <v>248</v>
      </c>
      <c r="B150" s="166" t="s">
        <v>94</v>
      </c>
      <c r="C150" s="167">
        <v>76500</v>
      </c>
      <c r="D150" s="167">
        <v>80328</v>
      </c>
      <c r="E150" s="167">
        <v>84432</v>
      </c>
      <c r="F150" s="167">
        <v>88620</v>
      </c>
      <c r="G150" s="167">
        <v>93132</v>
      </c>
    </row>
    <row r="151" spans="1:7" ht="14.1" customHeight="1" x14ac:dyDescent="0.2">
      <c r="A151" s="15" t="s">
        <v>249</v>
      </c>
      <c r="B151" s="166" t="s">
        <v>136</v>
      </c>
      <c r="C151" s="167">
        <v>83532</v>
      </c>
      <c r="D151" s="167">
        <v>87744</v>
      </c>
      <c r="E151" s="167">
        <v>92160</v>
      </c>
      <c r="F151" s="167">
        <v>96828</v>
      </c>
      <c r="G151" s="167">
        <v>101712</v>
      </c>
    </row>
    <row r="152" spans="1:7" ht="14.1" customHeight="1" x14ac:dyDescent="0.2">
      <c r="A152" s="15" t="s">
        <v>250</v>
      </c>
      <c r="B152" s="166" t="s">
        <v>98</v>
      </c>
      <c r="C152" s="167">
        <v>60804</v>
      </c>
      <c r="D152" s="167">
        <v>63876</v>
      </c>
      <c r="E152" s="167">
        <v>67080</v>
      </c>
      <c r="F152" s="167">
        <v>70464</v>
      </c>
      <c r="G152" s="167">
        <v>74040</v>
      </c>
    </row>
    <row r="153" spans="1:7" ht="14.1" customHeight="1" x14ac:dyDescent="0.2">
      <c r="A153" s="15" t="s">
        <v>251</v>
      </c>
      <c r="B153" s="166" t="s">
        <v>143</v>
      </c>
      <c r="C153" s="167">
        <v>63468</v>
      </c>
      <c r="D153" s="167">
        <v>66672</v>
      </c>
      <c r="E153" s="167">
        <v>70056</v>
      </c>
      <c r="F153" s="167">
        <v>73560</v>
      </c>
      <c r="G153" s="167">
        <v>77304</v>
      </c>
    </row>
    <row r="154" spans="1:7" ht="14.1" customHeight="1" x14ac:dyDescent="0.2">
      <c r="A154" s="15" t="s">
        <v>252</v>
      </c>
      <c r="B154" s="166" t="s">
        <v>89</v>
      </c>
      <c r="C154" s="167">
        <v>79704</v>
      </c>
      <c r="D154" s="167">
        <v>83736</v>
      </c>
      <c r="E154" s="167">
        <v>87948</v>
      </c>
      <c r="F154" s="167">
        <v>92364</v>
      </c>
      <c r="G154" s="167">
        <v>97056</v>
      </c>
    </row>
    <row r="155" spans="1:7" ht="14.1" customHeight="1" x14ac:dyDescent="0.2">
      <c r="A155" s="15" t="s">
        <v>253</v>
      </c>
      <c r="B155" s="166" t="s">
        <v>96</v>
      </c>
      <c r="C155" s="167">
        <v>55212</v>
      </c>
      <c r="D155" s="167">
        <v>57996</v>
      </c>
      <c r="E155" s="167">
        <v>60936</v>
      </c>
      <c r="F155" s="167">
        <v>63972</v>
      </c>
      <c r="G155" s="167">
        <v>67188</v>
      </c>
    </row>
    <row r="156" spans="1:7" ht="14.1" customHeight="1" x14ac:dyDescent="0.2">
      <c r="A156" s="15" t="s">
        <v>254</v>
      </c>
      <c r="B156" s="166" t="s">
        <v>96</v>
      </c>
      <c r="C156" s="167">
        <v>55212</v>
      </c>
      <c r="D156" s="167">
        <v>57996</v>
      </c>
      <c r="E156" s="167">
        <v>60936</v>
      </c>
      <c r="F156" s="167">
        <v>63972</v>
      </c>
      <c r="G156" s="167">
        <v>67188</v>
      </c>
    </row>
    <row r="157" spans="1:7" ht="14.1" customHeight="1" x14ac:dyDescent="0.2">
      <c r="A157" s="15" t="s">
        <v>255</v>
      </c>
      <c r="B157" s="166" t="s">
        <v>100</v>
      </c>
      <c r="C157" s="167">
        <v>70392</v>
      </c>
      <c r="D157" s="167">
        <v>73908</v>
      </c>
      <c r="E157" s="167">
        <v>77676</v>
      </c>
      <c r="F157" s="167">
        <v>81576</v>
      </c>
      <c r="G157" s="167">
        <v>85680</v>
      </c>
    </row>
    <row r="158" spans="1:7" ht="14.1" customHeight="1" x14ac:dyDescent="0.2">
      <c r="A158" s="15" t="s">
        <v>256</v>
      </c>
      <c r="B158" s="166" t="s">
        <v>85</v>
      </c>
      <c r="C158" s="167">
        <v>66408</v>
      </c>
      <c r="D158" s="167">
        <v>69768</v>
      </c>
      <c r="E158" s="167">
        <v>73308</v>
      </c>
      <c r="F158" s="167">
        <v>76980</v>
      </c>
      <c r="G158" s="167">
        <v>80856</v>
      </c>
    </row>
    <row r="159" spans="1:7" ht="14.1" customHeight="1" x14ac:dyDescent="0.2">
      <c r="A159" s="15" t="s">
        <v>257</v>
      </c>
      <c r="B159" s="166" t="s">
        <v>100</v>
      </c>
      <c r="C159" s="167">
        <v>70392</v>
      </c>
      <c r="D159" s="167">
        <v>73908</v>
      </c>
      <c r="E159" s="167">
        <v>77676</v>
      </c>
      <c r="F159" s="167">
        <v>81576</v>
      </c>
      <c r="G159" s="167">
        <v>85680</v>
      </c>
    </row>
    <row r="160" spans="1:7" ht="14.1" customHeight="1" x14ac:dyDescent="0.2">
      <c r="A160" s="15" t="s">
        <v>258</v>
      </c>
      <c r="B160" s="166" t="s">
        <v>100</v>
      </c>
      <c r="C160" s="167">
        <v>70392</v>
      </c>
      <c r="D160" s="167">
        <v>73908</v>
      </c>
      <c r="E160" s="167">
        <v>77676</v>
      </c>
      <c r="F160" s="167">
        <v>81576</v>
      </c>
      <c r="G160" s="167">
        <v>85680</v>
      </c>
    </row>
    <row r="161" spans="1:7" ht="14.1" customHeight="1" x14ac:dyDescent="0.2">
      <c r="A161" s="15" t="s">
        <v>259</v>
      </c>
      <c r="B161" s="166" t="s">
        <v>100</v>
      </c>
      <c r="C161" s="167">
        <v>70392</v>
      </c>
      <c r="D161" s="167">
        <v>73908</v>
      </c>
      <c r="E161" s="167">
        <v>77676</v>
      </c>
      <c r="F161" s="167">
        <v>81576</v>
      </c>
      <c r="G161" s="167">
        <v>85680</v>
      </c>
    </row>
    <row r="162" spans="1:7" ht="14.1" customHeight="1" x14ac:dyDescent="0.2">
      <c r="A162" s="15" t="s">
        <v>260</v>
      </c>
      <c r="B162" s="166" t="s">
        <v>100</v>
      </c>
      <c r="C162" s="167">
        <v>70392</v>
      </c>
      <c r="D162" s="167">
        <v>73908</v>
      </c>
      <c r="E162" s="167">
        <v>77676</v>
      </c>
      <c r="F162" s="167">
        <v>81576</v>
      </c>
      <c r="G162" s="167">
        <v>85680</v>
      </c>
    </row>
    <row r="163" spans="1:7" ht="14.1" customHeight="1" x14ac:dyDescent="0.2">
      <c r="A163" s="15" t="s">
        <v>261</v>
      </c>
      <c r="B163" s="166" t="s">
        <v>85</v>
      </c>
      <c r="C163" s="167">
        <v>66408</v>
      </c>
      <c r="D163" s="167">
        <v>69768</v>
      </c>
      <c r="E163" s="167">
        <v>73308</v>
      </c>
      <c r="F163" s="167">
        <v>76980</v>
      </c>
      <c r="G163" s="167">
        <v>80856</v>
      </c>
    </row>
    <row r="164" spans="1:7" ht="14.1" customHeight="1" x14ac:dyDescent="0.2">
      <c r="A164" s="15" t="s">
        <v>262</v>
      </c>
      <c r="B164" s="166" t="s">
        <v>98</v>
      </c>
      <c r="C164" s="167">
        <v>60804</v>
      </c>
      <c r="D164" s="167">
        <v>63876</v>
      </c>
      <c r="E164" s="167">
        <v>67080</v>
      </c>
      <c r="F164" s="167">
        <v>70464</v>
      </c>
      <c r="G164" s="167">
        <v>74040</v>
      </c>
    </row>
    <row r="165" spans="1:7" ht="14.1" customHeight="1" x14ac:dyDescent="0.2">
      <c r="A165" s="15" t="s">
        <v>263</v>
      </c>
      <c r="B165" s="166" t="s">
        <v>100</v>
      </c>
      <c r="C165" s="167">
        <v>70392</v>
      </c>
      <c r="D165" s="167">
        <v>73908</v>
      </c>
      <c r="E165" s="167">
        <v>77676</v>
      </c>
      <c r="F165" s="167">
        <v>81576</v>
      </c>
      <c r="G165" s="167">
        <v>85680</v>
      </c>
    </row>
    <row r="166" spans="1:7" ht="14.1" customHeight="1" x14ac:dyDescent="0.2">
      <c r="A166" s="15" t="s">
        <v>264</v>
      </c>
      <c r="B166" s="166" t="s">
        <v>100</v>
      </c>
      <c r="C166" s="167">
        <v>70392</v>
      </c>
      <c r="D166" s="167">
        <v>73908</v>
      </c>
      <c r="E166" s="167">
        <v>77676</v>
      </c>
      <c r="F166" s="167">
        <v>81576</v>
      </c>
      <c r="G166" s="167">
        <v>85680</v>
      </c>
    </row>
    <row r="167" spans="1:7" ht="14.1" customHeight="1" x14ac:dyDescent="0.2">
      <c r="A167" s="15" t="s">
        <v>265</v>
      </c>
      <c r="B167" s="166" t="s">
        <v>98</v>
      </c>
      <c r="C167" s="167">
        <v>60804</v>
      </c>
      <c r="D167" s="167">
        <v>63876</v>
      </c>
      <c r="E167" s="167">
        <v>67080</v>
      </c>
      <c r="F167" s="167">
        <v>70464</v>
      </c>
      <c r="G167" s="167">
        <v>74040</v>
      </c>
    </row>
    <row r="168" spans="1:7" ht="14.1" customHeight="1" x14ac:dyDescent="0.2">
      <c r="A168" s="15" t="s">
        <v>266</v>
      </c>
      <c r="B168" s="166" t="s">
        <v>87</v>
      </c>
      <c r="C168" s="167">
        <v>73236</v>
      </c>
      <c r="D168" s="167">
        <v>76848</v>
      </c>
      <c r="E168" s="167">
        <v>80784</v>
      </c>
      <c r="F168" s="167">
        <v>84828</v>
      </c>
      <c r="G168" s="167">
        <v>89124</v>
      </c>
    </row>
    <row r="169" spans="1:7" ht="14.1" customHeight="1" x14ac:dyDescent="0.2">
      <c r="A169" s="15" t="s">
        <v>267</v>
      </c>
      <c r="B169" s="166" t="s">
        <v>87</v>
      </c>
      <c r="C169" s="167">
        <v>73236</v>
      </c>
      <c r="D169" s="167">
        <v>76848</v>
      </c>
      <c r="E169" s="167">
        <v>80784</v>
      </c>
      <c r="F169" s="167">
        <v>84828</v>
      </c>
      <c r="G169" s="167">
        <v>89124</v>
      </c>
    </row>
    <row r="170" spans="1:7" ht="14.1" customHeight="1" x14ac:dyDescent="0.2">
      <c r="A170" s="15" t="s">
        <v>268</v>
      </c>
      <c r="B170" s="166" t="s">
        <v>98</v>
      </c>
      <c r="C170" s="167">
        <v>60804</v>
      </c>
      <c r="D170" s="167">
        <v>63876</v>
      </c>
      <c r="E170" s="167">
        <v>67080</v>
      </c>
      <c r="F170" s="167">
        <v>70464</v>
      </c>
      <c r="G170" s="167">
        <v>74040</v>
      </c>
    </row>
    <row r="171" spans="1:7" ht="14.1" customHeight="1" x14ac:dyDescent="0.2">
      <c r="A171" s="15" t="s">
        <v>269</v>
      </c>
      <c r="B171" s="166" t="s">
        <v>119</v>
      </c>
      <c r="C171" s="167">
        <v>52644</v>
      </c>
      <c r="D171" s="167">
        <v>55368</v>
      </c>
      <c r="E171" s="167">
        <v>58104</v>
      </c>
      <c r="F171" s="167">
        <v>61032</v>
      </c>
      <c r="G171" s="167">
        <v>64128</v>
      </c>
    </row>
    <row r="172" spans="1:7" ht="14.1" customHeight="1" x14ac:dyDescent="0.2">
      <c r="A172" s="15" t="s">
        <v>270</v>
      </c>
      <c r="B172" s="166" t="s">
        <v>87</v>
      </c>
      <c r="C172" s="167">
        <v>73236</v>
      </c>
      <c r="D172" s="167">
        <v>76848</v>
      </c>
      <c r="E172" s="167">
        <v>80784</v>
      </c>
      <c r="F172" s="167">
        <v>84828</v>
      </c>
      <c r="G172" s="167">
        <v>89124</v>
      </c>
    </row>
    <row r="173" spans="1:7" ht="14.1" customHeight="1" x14ac:dyDescent="0.2">
      <c r="A173" s="15" t="s">
        <v>271</v>
      </c>
      <c r="B173" s="166" t="s">
        <v>94</v>
      </c>
      <c r="C173" s="167">
        <v>76500</v>
      </c>
      <c r="D173" s="167">
        <v>80328</v>
      </c>
      <c r="E173" s="167">
        <v>84432</v>
      </c>
      <c r="F173" s="167">
        <v>88620</v>
      </c>
      <c r="G173" s="167">
        <v>93132</v>
      </c>
    </row>
    <row r="174" spans="1:7" ht="14.1" customHeight="1" x14ac:dyDescent="0.2">
      <c r="A174" s="15" t="s">
        <v>272</v>
      </c>
      <c r="B174" s="166" t="s">
        <v>94</v>
      </c>
      <c r="C174" s="167">
        <v>76500</v>
      </c>
      <c r="D174" s="167">
        <v>80328</v>
      </c>
      <c r="E174" s="167">
        <v>84432</v>
      </c>
      <c r="F174" s="167">
        <v>88620</v>
      </c>
      <c r="G174" s="167">
        <v>93132</v>
      </c>
    </row>
    <row r="175" spans="1:7" ht="14.1" customHeight="1" x14ac:dyDescent="0.2">
      <c r="A175" s="15" t="s">
        <v>273</v>
      </c>
      <c r="B175" s="166" t="s">
        <v>87</v>
      </c>
      <c r="C175" s="167">
        <v>73236</v>
      </c>
      <c r="D175" s="167">
        <v>76848</v>
      </c>
      <c r="E175" s="167">
        <v>80784</v>
      </c>
      <c r="F175" s="167">
        <v>84828</v>
      </c>
      <c r="G175" s="167">
        <v>89124</v>
      </c>
    </row>
    <row r="176" spans="1:7" ht="14.1" customHeight="1" x14ac:dyDescent="0.2">
      <c r="A176" s="15" t="s">
        <v>274</v>
      </c>
      <c r="B176" s="166" t="s">
        <v>94</v>
      </c>
      <c r="C176" s="167">
        <v>76500</v>
      </c>
      <c r="D176" s="167">
        <v>80328</v>
      </c>
      <c r="E176" s="167">
        <v>84432</v>
      </c>
      <c r="F176" s="167">
        <v>88620</v>
      </c>
      <c r="G176" s="167">
        <v>93132</v>
      </c>
    </row>
    <row r="177" spans="1:7" ht="14.1" customHeight="1" x14ac:dyDescent="0.2">
      <c r="A177" s="15" t="s">
        <v>275</v>
      </c>
      <c r="B177" s="166" t="s">
        <v>89</v>
      </c>
      <c r="C177" s="167">
        <v>79704</v>
      </c>
      <c r="D177" s="167">
        <v>83736</v>
      </c>
      <c r="E177" s="167">
        <v>87948</v>
      </c>
      <c r="F177" s="167">
        <v>92364</v>
      </c>
      <c r="G177" s="167">
        <v>97056</v>
      </c>
    </row>
    <row r="178" spans="1:7" ht="14.1" customHeight="1" x14ac:dyDescent="0.2">
      <c r="A178" s="15" t="s">
        <v>276</v>
      </c>
      <c r="B178" s="166" t="s">
        <v>87</v>
      </c>
      <c r="C178" s="167">
        <v>73236</v>
      </c>
      <c r="D178" s="167">
        <v>76848</v>
      </c>
      <c r="E178" s="167">
        <v>80784</v>
      </c>
      <c r="F178" s="167">
        <v>84828</v>
      </c>
      <c r="G178" s="167">
        <v>89124</v>
      </c>
    </row>
    <row r="179" spans="1:7" ht="14.1" customHeight="1" x14ac:dyDescent="0.2">
      <c r="A179" s="15" t="s">
        <v>277</v>
      </c>
      <c r="B179" s="166" t="s">
        <v>87</v>
      </c>
      <c r="C179" s="167">
        <v>73236</v>
      </c>
      <c r="D179" s="167">
        <v>76848</v>
      </c>
      <c r="E179" s="167">
        <v>80784</v>
      </c>
      <c r="F179" s="167">
        <v>84828</v>
      </c>
      <c r="G179" s="167">
        <v>89124</v>
      </c>
    </row>
    <row r="180" spans="1:7" ht="14.1" customHeight="1" x14ac:dyDescent="0.2">
      <c r="A180" s="15" t="s">
        <v>278</v>
      </c>
      <c r="B180" s="166" t="s">
        <v>113</v>
      </c>
      <c r="C180" s="167">
        <v>92448</v>
      </c>
      <c r="D180" s="167">
        <v>97128</v>
      </c>
      <c r="E180" s="167">
        <v>102000</v>
      </c>
      <c r="F180" s="167">
        <v>107124</v>
      </c>
      <c r="G180" s="167">
        <v>112524</v>
      </c>
    </row>
    <row r="181" spans="1:7" ht="14.1" customHeight="1" x14ac:dyDescent="0.2">
      <c r="A181" s="15" t="s">
        <v>279</v>
      </c>
      <c r="B181" s="166" t="s">
        <v>136</v>
      </c>
      <c r="C181" s="167">
        <v>83532</v>
      </c>
      <c r="D181" s="167">
        <v>87744</v>
      </c>
      <c r="E181" s="167">
        <v>92160</v>
      </c>
      <c r="F181" s="167">
        <v>96828</v>
      </c>
      <c r="G181" s="167">
        <v>101712</v>
      </c>
    </row>
    <row r="182" spans="1:7" ht="14.1" customHeight="1" x14ac:dyDescent="0.2">
      <c r="A182" s="15" t="s">
        <v>280</v>
      </c>
      <c r="B182" s="166" t="s">
        <v>113</v>
      </c>
      <c r="C182" s="167">
        <v>92448</v>
      </c>
      <c r="D182" s="167">
        <v>97128</v>
      </c>
      <c r="E182" s="167">
        <v>102000</v>
      </c>
      <c r="F182" s="167">
        <v>107124</v>
      </c>
      <c r="G182" s="167">
        <v>112524</v>
      </c>
    </row>
    <row r="183" spans="1:7" ht="14.1" customHeight="1" x14ac:dyDescent="0.2">
      <c r="A183" s="15" t="s">
        <v>281</v>
      </c>
      <c r="B183" s="166" t="s">
        <v>113</v>
      </c>
      <c r="C183" s="167">
        <v>92448</v>
      </c>
      <c r="D183" s="167">
        <v>97128</v>
      </c>
      <c r="E183" s="167">
        <v>102000</v>
      </c>
      <c r="F183" s="167">
        <v>107124</v>
      </c>
      <c r="G183" s="167">
        <v>112524</v>
      </c>
    </row>
    <row r="184" spans="1:7" ht="14.1" customHeight="1" x14ac:dyDescent="0.2">
      <c r="A184" s="15" t="s">
        <v>282</v>
      </c>
      <c r="B184" s="166" t="s">
        <v>136</v>
      </c>
      <c r="C184" s="167">
        <v>83532</v>
      </c>
      <c r="D184" s="167">
        <v>87744</v>
      </c>
      <c r="E184" s="167">
        <v>92160</v>
      </c>
      <c r="F184" s="167">
        <v>96828</v>
      </c>
      <c r="G184" s="167">
        <v>101712</v>
      </c>
    </row>
    <row r="185" spans="1:7" ht="14.1" customHeight="1" x14ac:dyDescent="0.2">
      <c r="A185" s="15" t="s">
        <v>283</v>
      </c>
      <c r="B185" s="166" t="s">
        <v>136</v>
      </c>
      <c r="C185" s="167">
        <v>83532</v>
      </c>
      <c r="D185" s="167">
        <v>87744</v>
      </c>
      <c r="E185" s="167">
        <v>92160</v>
      </c>
      <c r="F185" s="167">
        <v>96828</v>
      </c>
      <c r="G185" s="167">
        <v>101712</v>
      </c>
    </row>
    <row r="186" spans="1:7" ht="14.1" customHeight="1" x14ac:dyDescent="0.2">
      <c r="A186" s="15" t="s">
        <v>284</v>
      </c>
      <c r="B186" s="166" t="s">
        <v>136</v>
      </c>
      <c r="C186" s="167">
        <v>83532</v>
      </c>
      <c r="D186" s="167">
        <v>87744</v>
      </c>
      <c r="E186" s="167">
        <v>92160</v>
      </c>
      <c r="F186" s="167">
        <v>96828</v>
      </c>
      <c r="G186" s="167">
        <v>101712</v>
      </c>
    </row>
    <row r="187" spans="1:7" ht="14.1" customHeight="1" x14ac:dyDescent="0.2">
      <c r="A187" s="15" t="s">
        <v>285</v>
      </c>
      <c r="B187" s="166" t="s">
        <v>136</v>
      </c>
      <c r="C187" s="167">
        <v>83532</v>
      </c>
      <c r="D187" s="167">
        <v>87744</v>
      </c>
      <c r="E187" s="167">
        <v>92160</v>
      </c>
      <c r="F187" s="167">
        <v>96828</v>
      </c>
      <c r="G187" s="167">
        <v>101712</v>
      </c>
    </row>
    <row r="188" spans="1:7" ht="14.1" customHeight="1" x14ac:dyDescent="0.2">
      <c r="A188" s="15" t="s">
        <v>286</v>
      </c>
      <c r="B188" s="166" t="s">
        <v>94</v>
      </c>
      <c r="C188" s="167">
        <v>76500</v>
      </c>
      <c r="D188" s="167">
        <v>80328</v>
      </c>
      <c r="E188" s="167">
        <v>84432</v>
      </c>
      <c r="F188" s="167">
        <v>88620</v>
      </c>
      <c r="G188" s="167">
        <v>93132</v>
      </c>
    </row>
    <row r="189" spans="1:7" ht="14.1" customHeight="1" x14ac:dyDescent="0.2">
      <c r="A189" s="15" t="s">
        <v>287</v>
      </c>
      <c r="B189" s="166" t="s">
        <v>85</v>
      </c>
      <c r="C189" s="167">
        <v>66408</v>
      </c>
      <c r="D189" s="167">
        <v>69768</v>
      </c>
      <c r="E189" s="167">
        <v>73308</v>
      </c>
      <c r="F189" s="167">
        <v>76980</v>
      </c>
      <c r="G189" s="167">
        <v>80856</v>
      </c>
    </row>
    <row r="190" spans="1:7" ht="14.1" customHeight="1" x14ac:dyDescent="0.2">
      <c r="A190" s="15" t="s">
        <v>288</v>
      </c>
      <c r="B190" s="166" t="s">
        <v>98</v>
      </c>
      <c r="C190" s="167">
        <v>60804</v>
      </c>
      <c r="D190" s="167">
        <v>63876</v>
      </c>
      <c r="E190" s="167">
        <v>67080</v>
      </c>
      <c r="F190" s="167">
        <v>70464</v>
      </c>
      <c r="G190" s="167">
        <v>74040</v>
      </c>
    </row>
    <row r="191" spans="1:7" ht="14.1" customHeight="1" x14ac:dyDescent="0.2">
      <c r="A191" s="15" t="s">
        <v>289</v>
      </c>
      <c r="B191" s="166" t="s">
        <v>143</v>
      </c>
      <c r="C191" s="167">
        <v>63468</v>
      </c>
      <c r="D191" s="167">
        <v>66672</v>
      </c>
      <c r="E191" s="167">
        <v>70056</v>
      </c>
      <c r="F191" s="167">
        <v>73560</v>
      </c>
      <c r="G191" s="167">
        <v>77304</v>
      </c>
    </row>
    <row r="192" spans="1:7" ht="14.1" customHeight="1" x14ac:dyDescent="0.2">
      <c r="A192" s="15" t="s">
        <v>290</v>
      </c>
      <c r="B192" s="166" t="s">
        <v>85</v>
      </c>
      <c r="C192" s="167">
        <v>66408</v>
      </c>
      <c r="D192" s="167">
        <v>69768</v>
      </c>
      <c r="E192" s="167">
        <v>73308</v>
      </c>
      <c r="F192" s="167">
        <v>76980</v>
      </c>
      <c r="G192" s="167">
        <v>80856</v>
      </c>
    </row>
    <row r="193" spans="1:7" ht="14.1" customHeight="1" x14ac:dyDescent="0.2">
      <c r="A193" s="15" t="s">
        <v>291</v>
      </c>
      <c r="B193" s="166" t="s">
        <v>123</v>
      </c>
      <c r="C193" s="167">
        <v>58116</v>
      </c>
      <c r="D193" s="167">
        <v>61056</v>
      </c>
      <c r="E193" s="167">
        <v>64164</v>
      </c>
      <c r="F193" s="167">
        <v>67356</v>
      </c>
      <c r="G193" s="167">
        <v>70740</v>
      </c>
    </row>
    <row r="194" spans="1:7" ht="14.1" customHeight="1" x14ac:dyDescent="0.2">
      <c r="A194" s="15" t="s">
        <v>292</v>
      </c>
      <c r="B194" s="166" t="s">
        <v>85</v>
      </c>
      <c r="C194" s="167">
        <v>66408</v>
      </c>
      <c r="D194" s="167">
        <v>69768</v>
      </c>
      <c r="E194" s="167">
        <v>73308</v>
      </c>
      <c r="F194" s="167">
        <v>76980</v>
      </c>
      <c r="G194" s="167">
        <v>80856</v>
      </c>
    </row>
    <row r="195" spans="1:7" ht="14.1" customHeight="1" x14ac:dyDescent="0.2">
      <c r="A195" s="15" t="s">
        <v>293</v>
      </c>
      <c r="B195" s="166" t="s">
        <v>94</v>
      </c>
      <c r="C195" s="167">
        <v>76500</v>
      </c>
      <c r="D195" s="167">
        <v>80328</v>
      </c>
      <c r="E195" s="167">
        <v>84432</v>
      </c>
      <c r="F195" s="167">
        <v>88620</v>
      </c>
      <c r="G195" s="167">
        <v>93132</v>
      </c>
    </row>
    <row r="196" spans="1:7" ht="14.1" customHeight="1" x14ac:dyDescent="0.2">
      <c r="A196" s="15" t="s">
        <v>294</v>
      </c>
      <c r="B196" s="166" t="s">
        <v>98</v>
      </c>
      <c r="C196" s="167">
        <v>60804</v>
      </c>
      <c r="D196" s="167">
        <v>63876</v>
      </c>
      <c r="E196" s="167">
        <v>67080</v>
      </c>
      <c r="F196" s="167">
        <v>70464</v>
      </c>
      <c r="G196" s="167">
        <v>74040</v>
      </c>
    </row>
    <row r="197" spans="1:7" ht="14.1" customHeight="1" x14ac:dyDescent="0.2">
      <c r="A197" s="15" t="s">
        <v>295</v>
      </c>
      <c r="B197" s="166" t="s">
        <v>85</v>
      </c>
      <c r="C197" s="167">
        <v>66408</v>
      </c>
      <c r="D197" s="167">
        <v>69768</v>
      </c>
      <c r="E197" s="167">
        <v>73308</v>
      </c>
      <c r="F197" s="167">
        <v>76980</v>
      </c>
      <c r="G197" s="167">
        <v>80856</v>
      </c>
    </row>
    <row r="198" spans="1:7" ht="14.1" customHeight="1" x14ac:dyDescent="0.2">
      <c r="A198" s="15" t="s">
        <v>296</v>
      </c>
      <c r="B198" s="166" t="s">
        <v>85</v>
      </c>
      <c r="C198" s="167">
        <v>66408</v>
      </c>
      <c r="D198" s="167">
        <v>69768</v>
      </c>
      <c r="E198" s="167">
        <v>73308</v>
      </c>
      <c r="F198" s="167">
        <v>76980</v>
      </c>
      <c r="G198" s="167">
        <v>80856</v>
      </c>
    </row>
    <row r="199" spans="1:7" ht="14.1" customHeight="1" x14ac:dyDescent="0.2">
      <c r="A199" s="15" t="s">
        <v>297</v>
      </c>
      <c r="B199" s="166" t="s">
        <v>85</v>
      </c>
      <c r="C199" s="167">
        <v>66408</v>
      </c>
      <c r="D199" s="167">
        <v>69768</v>
      </c>
      <c r="E199" s="167">
        <v>73308</v>
      </c>
      <c r="F199" s="167">
        <v>76980</v>
      </c>
      <c r="G199" s="167">
        <v>80856</v>
      </c>
    </row>
    <row r="200" spans="1:7" ht="14.1" customHeight="1" x14ac:dyDescent="0.2">
      <c r="A200" s="15" t="s">
        <v>298</v>
      </c>
      <c r="B200" s="166" t="s">
        <v>87</v>
      </c>
      <c r="C200" s="167">
        <v>73236</v>
      </c>
      <c r="D200" s="167">
        <v>76848</v>
      </c>
      <c r="E200" s="167">
        <v>80784</v>
      </c>
      <c r="F200" s="167">
        <v>84828</v>
      </c>
      <c r="G200" s="167">
        <v>89124</v>
      </c>
    </row>
    <row r="201" spans="1:7" ht="14.1" customHeight="1" x14ac:dyDescent="0.2">
      <c r="A201" s="15" t="s">
        <v>299</v>
      </c>
      <c r="B201" s="166" t="s">
        <v>89</v>
      </c>
      <c r="C201" s="167">
        <v>79704</v>
      </c>
      <c r="D201" s="167">
        <v>83736</v>
      </c>
      <c r="E201" s="167">
        <v>87948</v>
      </c>
      <c r="F201" s="167">
        <v>92364</v>
      </c>
      <c r="G201" s="167">
        <v>97056</v>
      </c>
    </row>
    <row r="202" spans="1:7" ht="14.1" customHeight="1" x14ac:dyDescent="0.2">
      <c r="A202" s="15" t="s">
        <v>300</v>
      </c>
      <c r="B202" s="166" t="s">
        <v>91</v>
      </c>
      <c r="C202" s="167">
        <v>50376</v>
      </c>
      <c r="D202" s="167">
        <v>52920</v>
      </c>
      <c r="E202" s="167">
        <v>55572</v>
      </c>
      <c r="F202" s="167">
        <v>58344</v>
      </c>
      <c r="G202" s="167">
        <v>61320</v>
      </c>
    </row>
    <row r="203" spans="1:7" ht="14.1" customHeight="1" x14ac:dyDescent="0.2">
      <c r="A203" s="15" t="s">
        <v>301</v>
      </c>
      <c r="B203" s="166" t="s">
        <v>100</v>
      </c>
      <c r="C203" s="167">
        <v>70392</v>
      </c>
      <c r="D203" s="167">
        <v>73908</v>
      </c>
      <c r="E203" s="167">
        <v>77676</v>
      </c>
      <c r="F203" s="167">
        <v>81576</v>
      </c>
      <c r="G203" s="167">
        <v>85680</v>
      </c>
    </row>
    <row r="204" spans="1:7" ht="14.1" customHeight="1" x14ac:dyDescent="0.2">
      <c r="A204" s="15" t="s">
        <v>302</v>
      </c>
      <c r="B204" s="166" t="s">
        <v>98</v>
      </c>
      <c r="C204" s="167">
        <v>60804</v>
      </c>
      <c r="D204" s="167">
        <v>63876</v>
      </c>
      <c r="E204" s="167">
        <v>67080</v>
      </c>
      <c r="F204" s="167">
        <v>70464</v>
      </c>
      <c r="G204" s="167">
        <v>74040</v>
      </c>
    </row>
    <row r="205" spans="1:7" ht="14.1" customHeight="1" x14ac:dyDescent="0.2">
      <c r="A205" s="15" t="s">
        <v>303</v>
      </c>
      <c r="B205" s="166" t="s">
        <v>87</v>
      </c>
      <c r="C205" s="167">
        <v>73236</v>
      </c>
      <c r="D205" s="167">
        <v>76848</v>
      </c>
      <c r="E205" s="167">
        <v>80784</v>
      </c>
      <c r="F205" s="167">
        <v>84828</v>
      </c>
      <c r="G205" s="167">
        <v>89124</v>
      </c>
    </row>
    <row r="206" spans="1:7" ht="14.1" customHeight="1" x14ac:dyDescent="0.2">
      <c r="A206" s="15" t="s">
        <v>304</v>
      </c>
      <c r="B206" s="166" t="s">
        <v>87</v>
      </c>
      <c r="C206" s="167">
        <v>73236</v>
      </c>
      <c r="D206" s="167">
        <v>76848</v>
      </c>
      <c r="E206" s="167">
        <v>80784</v>
      </c>
      <c r="F206" s="167">
        <v>84828</v>
      </c>
      <c r="G206" s="167">
        <v>89124</v>
      </c>
    </row>
    <row r="207" spans="1:7" ht="14.1" customHeight="1" x14ac:dyDescent="0.2">
      <c r="A207" s="15" t="s">
        <v>305</v>
      </c>
      <c r="B207" s="166" t="s">
        <v>87</v>
      </c>
      <c r="C207" s="167">
        <v>73236</v>
      </c>
      <c r="D207" s="167">
        <v>76848</v>
      </c>
      <c r="E207" s="167">
        <v>80784</v>
      </c>
      <c r="F207" s="167">
        <v>84828</v>
      </c>
      <c r="G207" s="167">
        <v>89124</v>
      </c>
    </row>
    <row r="208" spans="1:7" ht="14.1" customHeight="1" x14ac:dyDescent="0.2">
      <c r="A208" s="15" t="s">
        <v>306</v>
      </c>
      <c r="B208" s="166" t="s">
        <v>89</v>
      </c>
      <c r="C208" s="167">
        <v>79704</v>
      </c>
      <c r="D208" s="167">
        <v>83736</v>
      </c>
      <c r="E208" s="167">
        <v>87948</v>
      </c>
      <c r="F208" s="167">
        <v>92364</v>
      </c>
      <c r="G208" s="167">
        <v>97056</v>
      </c>
    </row>
    <row r="209" spans="1:7" ht="14.1" customHeight="1" x14ac:dyDescent="0.2">
      <c r="A209" s="15" t="s">
        <v>307</v>
      </c>
      <c r="B209" s="166" t="s">
        <v>89</v>
      </c>
      <c r="C209" s="167">
        <v>79704</v>
      </c>
      <c r="D209" s="167">
        <v>83736</v>
      </c>
      <c r="E209" s="167">
        <v>87948</v>
      </c>
      <c r="F209" s="167">
        <v>92364</v>
      </c>
      <c r="G209" s="167">
        <v>97056</v>
      </c>
    </row>
    <row r="210" spans="1:7" ht="14.1" customHeight="1" x14ac:dyDescent="0.2">
      <c r="A210" s="15" t="s">
        <v>308</v>
      </c>
      <c r="B210" s="166" t="s">
        <v>130</v>
      </c>
      <c r="C210" s="167">
        <v>102984</v>
      </c>
      <c r="D210" s="167">
        <v>108168</v>
      </c>
      <c r="E210" s="167">
        <v>113640</v>
      </c>
      <c r="F210" s="167">
        <v>119340</v>
      </c>
      <c r="G210" s="167">
        <v>125340</v>
      </c>
    </row>
    <row r="211" spans="1:7" ht="14.1" customHeight="1" x14ac:dyDescent="0.2">
      <c r="A211" s="15" t="s">
        <v>309</v>
      </c>
      <c r="B211" s="166" t="s">
        <v>96</v>
      </c>
      <c r="C211" s="167">
        <v>55212</v>
      </c>
      <c r="D211" s="167">
        <v>57996</v>
      </c>
      <c r="E211" s="167">
        <v>60936</v>
      </c>
      <c r="F211" s="167">
        <v>63972</v>
      </c>
      <c r="G211" s="167">
        <v>67188</v>
      </c>
    </row>
    <row r="212" spans="1:7" ht="14.1" customHeight="1" x14ac:dyDescent="0.2">
      <c r="A212" s="15" t="s">
        <v>310</v>
      </c>
      <c r="B212" s="166" t="s">
        <v>85</v>
      </c>
      <c r="C212" s="167">
        <v>66408</v>
      </c>
      <c r="D212" s="167">
        <v>69768</v>
      </c>
      <c r="E212" s="167">
        <v>73308</v>
      </c>
      <c r="F212" s="167">
        <v>76980</v>
      </c>
      <c r="G212" s="167">
        <v>80856</v>
      </c>
    </row>
    <row r="213" spans="1:7" ht="14.1" customHeight="1" x14ac:dyDescent="0.2">
      <c r="A213" s="15" t="s">
        <v>311</v>
      </c>
      <c r="B213" s="166" t="s">
        <v>89</v>
      </c>
      <c r="C213" s="167">
        <v>79704</v>
      </c>
      <c r="D213" s="167">
        <v>83736</v>
      </c>
      <c r="E213" s="167">
        <v>87948</v>
      </c>
      <c r="F213" s="167">
        <v>92364</v>
      </c>
      <c r="G213" s="167">
        <v>97056</v>
      </c>
    </row>
    <row r="214" spans="1:7" ht="14.1" customHeight="1" x14ac:dyDescent="0.2">
      <c r="A214" s="15" t="s">
        <v>312</v>
      </c>
      <c r="B214" s="166" t="s">
        <v>89</v>
      </c>
      <c r="C214" s="167">
        <v>79704</v>
      </c>
      <c r="D214" s="167">
        <v>83736</v>
      </c>
      <c r="E214" s="167">
        <v>87948</v>
      </c>
      <c r="F214" s="167">
        <v>92364</v>
      </c>
      <c r="G214" s="167">
        <v>97056</v>
      </c>
    </row>
    <row r="215" spans="1:7" ht="14.1" customHeight="1" x14ac:dyDescent="0.2">
      <c r="A215" s="15" t="s">
        <v>313</v>
      </c>
      <c r="B215" s="166" t="s">
        <v>85</v>
      </c>
      <c r="C215" s="167">
        <v>66408</v>
      </c>
      <c r="D215" s="167">
        <v>69768</v>
      </c>
      <c r="E215" s="167">
        <v>73308</v>
      </c>
      <c r="F215" s="167">
        <v>76980</v>
      </c>
      <c r="G215" s="167">
        <v>80856</v>
      </c>
    </row>
    <row r="216" spans="1:7" ht="14.1" customHeight="1" x14ac:dyDescent="0.2">
      <c r="A216" s="15" t="s">
        <v>314</v>
      </c>
      <c r="B216" s="166" t="s">
        <v>85</v>
      </c>
      <c r="C216" s="167">
        <v>66408</v>
      </c>
      <c r="D216" s="167">
        <v>69768</v>
      </c>
      <c r="E216" s="167">
        <v>73308</v>
      </c>
      <c r="F216" s="167">
        <v>76980</v>
      </c>
      <c r="G216" s="167">
        <v>80856</v>
      </c>
    </row>
    <row r="217" spans="1:7" ht="14.1" customHeight="1" x14ac:dyDescent="0.2">
      <c r="A217" s="15" t="s">
        <v>315</v>
      </c>
      <c r="B217" s="166" t="s">
        <v>87</v>
      </c>
      <c r="C217" s="167">
        <v>73236</v>
      </c>
      <c r="D217" s="167">
        <v>76848</v>
      </c>
      <c r="E217" s="167">
        <v>80784</v>
      </c>
      <c r="F217" s="167">
        <v>84828</v>
      </c>
      <c r="G217" s="167">
        <v>89124</v>
      </c>
    </row>
    <row r="218" spans="1:7" ht="14.1" customHeight="1" x14ac:dyDescent="0.2">
      <c r="A218" s="15" t="s">
        <v>316</v>
      </c>
      <c r="B218" s="166" t="s">
        <v>96</v>
      </c>
      <c r="C218" s="167">
        <v>55212</v>
      </c>
      <c r="D218" s="167">
        <v>57996</v>
      </c>
      <c r="E218" s="167">
        <v>60936</v>
      </c>
      <c r="F218" s="167">
        <v>63972</v>
      </c>
      <c r="G218" s="167">
        <v>67188</v>
      </c>
    </row>
    <row r="219" spans="1:7" ht="14.1" customHeight="1" x14ac:dyDescent="0.2">
      <c r="A219" s="15" t="s">
        <v>317</v>
      </c>
      <c r="B219" s="166" t="s">
        <v>136</v>
      </c>
      <c r="C219" s="167">
        <v>83532</v>
      </c>
      <c r="D219" s="167">
        <v>87744</v>
      </c>
      <c r="E219" s="167">
        <v>92160</v>
      </c>
      <c r="F219" s="167">
        <v>96828</v>
      </c>
      <c r="G219" s="167">
        <v>101712</v>
      </c>
    </row>
    <row r="220" spans="1:7" ht="14.1" customHeight="1" x14ac:dyDescent="0.2">
      <c r="A220" s="15" t="s">
        <v>318</v>
      </c>
      <c r="B220" s="166" t="s">
        <v>113</v>
      </c>
      <c r="C220" s="167">
        <v>92448</v>
      </c>
      <c r="D220" s="167">
        <v>97128</v>
      </c>
      <c r="E220" s="167">
        <v>102000</v>
      </c>
      <c r="F220" s="167">
        <v>107124</v>
      </c>
      <c r="G220" s="167">
        <v>112524</v>
      </c>
    </row>
    <row r="221" spans="1:7" ht="14.1" customHeight="1" x14ac:dyDescent="0.2">
      <c r="A221" s="15" t="s">
        <v>319</v>
      </c>
      <c r="B221" s="166" t="s">
        <v>85</v>
      </c>
      <c r="C221" s="167">
        <v>66408</v>
      </c>
      <c r="D221" s="167">
        <v>69768</v>
      </c>
      <c r="E221" s="167">
        <v>73308</v>
      </c>
      <c r="F221" s="167">
        <v>76980</v>
      </c>
      <c r="G221" s="167">
        <v>80856</v>
      </c>
    </row>
    <row r="222" spans="1:7" ht="14.1" customHeight="1" x14ac:dyDescent="0.2">
      <c r="A222" s="15" t="s">
        <v>320</v>
      </c>
      <c r="B222" s="166" t="s">
        <v>94</v>
      </c>
      <c r="C222" s="167">
        <v>76500</v>
      </c>
      <c r="D222" s="167">
        <v>80328</v>
      </c>
      <c r="E222" s="167">
        <v>84432</v>
      </c>
      <c r="F222" s="167">
        <v>88620</v>
      </c>
      <c r="G222" s="167">
        <v>93132</v>
      </c>
    </row>
    <row r="223" spans="1:7" ht="14.1" customHeight="1" x14ac:dyDescent="0.2">
      <c r="A223" s="15" t="s">
        <v>321</v>
      </c>
      <c r="B223" s="166" t="s">
        <v>147</v>
      </c>
      <c r="C223" s="167">
        <v>87780</v>
      </c>
      <c r="D223" s="167">
        <v>92220</v>
      </c>
      <c r="E223" s="167">
        <v>96864</v>
      </c>
      <c r="F223" s="167">
        <v>101760</v>
      </c>
      <c r="G223" s="167">
        <v>106872</v>
      </c>
    </row>
    <row r="224" spans="1:7" ht="14.1" customHeight="1" x14ac:dyDescent="0.2">
      <c r="A224" s="15" t="s">
        <v>322</v>
      </c>
      <c r="B224" s="166" t="s">
        <v>91</v>
      </c>
      <c r="C224" s="167">
        <v>50376</v>
      </c>
      <c r="D224" s="167">
        <v>52920</v>
      </c>
      <c r="E224" s="167">
        <v>55572</v>
      </c>
      <c r="F224" s="167">
        <v>58344</v>
      </c>
      <c r="G224" s="167">
        <v>61320</v>
      </c>
    </row>
    <row r="225" spans="1:7" ht="14.1" customHeight="1" x14ac:dyDescent="0.2">
      <c r="A225" s="15" t="s">
        <v>323</v>
      </c>
      <c r="B225" s="166" t="s">
        <v>85</v>
      </c>
      <c r="C225" s="167">
        <v>66408</v>
      </c>
      <c r="D225" s="167">
        <v>69768</v>
      </c>
      <c r="E225" s="167">
        <v>73308</v>
      </c>
      <c r="F225" s="167">
        <v>76980</v>
      </c>
      <c r="G225" s="167">
        <v>80856</v>
      </c>
    </row>
    <row r="226" spans="1:7" ht="14.1" customHeight="1" x14ac:dyDescent="0.2">
      <c r="A226" s="15" t="s">
        <v>324</v>
      </c>
      <c r="B226" s="166" t="s">
        <v>85</v>
      </c>
      <c r="C226" s="167">
        <v>66408</v>
      </c>
      <c r="D226" s="167">
        <v>69768</v>
      </c>
      <c r="E226" s="167">
        <v>73308</v>
      </c>
      <c r="F226" s="167">
        <v>76980</v>
      </c>
      <c r="G226" s="167">
        <v>80856</v>
      </c>
    </row>
    <row r="227" spans="1:7" ht="14.1" customHeight="1" x14ac:dyDescent="0.2">
      <c r="A227" s="15" t="s">
        <v>325</v>
      </c>
      <c r="B227" s="166" t="s">
        <v>96</v>
      </c>
      <c r="C227" s="167">
        <v>55212</v>
      </c>
      <c r="D227" s="167">
        <v>57996</v>
      </c>
      <c r="E227" s="167">
        <v>60936</v>
      </c>
      <c r="F227" s="167">
        <v>63972</v>
      </c>
      <c r="G227" s="167">
        <v>67188</v>
      </c>
    </row>
    <row r="228" spans="1:7" ht="14.1" customHeight="1" x14ac:dyDescent="0.2">
      <c r="A228" s="15" t="s">
        <v>326</v>
      </c>
      <c r="B228" s="166" t="s">
        <v>98</v>
      </c>
      <c r="C228" s="167">
        <v>60804</v>
      </c>
      <c r="D228" s="167">
        <v>63876</v>
      </c>
      <c r="E228" s="167">
        <v>67080</v>
      </c>
      <c r="F228" s="167">
        <v>70464</v>
      </c>
      <c r="G228" s="167">
        <v>74040</v>
      </c>
    </row>
    <row r="229" spans="1:7" ht="14.1" customHeight="1" x14ac:dyDescent="0.2">
      <c r="A229" s="15" t="s">
        <v>327</v>
      </c>
      <c r="B229" s="166" t="s">
        <v>87</v>
      </c>
      <c r="C229" s="167">
        <v>73236</v>
      </c>
      <c r="D229" s="167">
        <v>76848</v>
      </c>
      <c r="E229" s="167">
        <v>80784</v>
      </c>
      <c r="F229" s="167">
        <v>84828</v>
      </c>
      <c r="G229" s="167">
        <v>89124</v>
      </c>
    </row>
    <row r="230" spans="1:7" ht="14.1" customHeight="1" x14ac:dyDescent="0.2">
      <c r="A230" s="15" t="s">
        <v>328</v>
      </c>
      <c r="B230" s="166" t="s">
        <v>98</v>
      </c>
      <c r="C230" s="167">
        <v>60804</v>
      </c>
      <c r="D230" s="167">
        <v>63876</v>
      </c>
      <c r="E230" s="167">
        <v>67080</v>
      </c>
      <c r="F230" s="167">
        <v>70464</v>
      </c>
      <c r="G230" s="167">
        <v>74040</v>
      </c>
    </row>
    <row r="231" spans="1:7" ht="14.1" customHeight="1" x14ac:dyDescent="0.2">
      <c r="A231" s="15" t="s">
        <v>329</v>
      </c>
      <c r="B231" s="166" t="s">
        <v>87</v>
      </c>
      <c r="C231" s="167">
        <v>73236</v>
      </c>
      <c r="D231" s="167">
        <v>76848</v>
      </c>
      <c r="E231" s="167">
        <v>80784</v>
      </c>
      <c r="F231" s="167">
        <v>84828</v>
      </c>
      <c r="G231" s="167">
        <v>89124</v>
      </c>
    </row>
    <row r="232" spans="1:7" ht="14.1" customHeight="1" x14ac:dyDescent="0.2">
      <c r="A232" s="15" t="s">
        <v>330</v>
      </c>
      <c r="B232" s="166" t="s">
        <v>87</v>
      </c>
      <c r="C232" s="167">
        <v>73236</v>
      </c>
      <c r="D232" s="167">
        <v>76848</v>
      </c>
      <c r="E232" s="167">
        <v>80784</v>
      </c>
      <c r="F232" s="167">
        <v>84828</v>
      </c>
      <c r="G232" s="167">
        <v>89124</v>
      </c>
    </row>
    <row r="233" spans="1:7" ht="14.1" customHeight="1" x14ac:dyDescent="0.2">
      <c r="A233" s="15" t="s">
        <v>331</v>
      </c>
      <c r="B233" s="166" t="s">
        <v>91</v>
      </c>
      <c r="C233" s="167">
        <v>50376</v>
      </c>
      <c r="D233" s="167">
        <v>52920</v>
      </c>
      <c r="E233" s="167">
        <v>55572</v>
      </c>
      <c r="F233" s="167">
        <v>58344</v>
      </c>
      <c r="G233" s="167">
        <v>61320</v>
      </c>
    </row>
    <row r="234" spans="1:7" ht="14.1" customHeight="1" x14ac:dyDescent="0.2">
      <c r="A234" s="15" t="s">
        <v>332</v>
      </c>
      <c r="B234" s="166" t="s">
        <v>143</v>
      </c>
      <c r="C234" s="167">
        <v>63468</v>
      </c>
      <c r="D234" s="167">
        <v>66672</v>
      </c>
      <c r="E234" s="167">
        <v>70056</v>
      </c>
      <c r="F234" s="167">
        <v>73560</v>
      </c>
      <c r="G234" s="167">
        <v>77304</v>
      </c>
    </row>
    <row r="235" spans="1:7" ht="14.1" customHeight="1" x14ac:dyDescent="0.2">
      <c r="A235" s="15" t="s">
        <v>333</v>
      </c>
      <c r="B235" s="166" t="s">
        <v>89</v>
      </c>
      <c r="C235" s="167">
        <v>79704</v>
      </c>
      <c r="D235" s="167">
        <v>83736</v>
      </c>
      <c r="E235" s="167">
        <v>87948</v>
      </c>
      <c r="F235" s="167">
        <v>92364</v>
      </c>
      <c r="G235" s="167">
        <v>97056</v>
      </c>
    </row>
    <row r="236" spans="1:7" ht="14.1" customHeight="1" x14ac:dyDescent="0.2">
      <c r="A236" s="15" t="s">
        <v>334</v>
      </c>
      <c r="B236" s="166" t="s">
        <v>119</v>
      </c>
      <c r="C236" s="167">
        <v>52644</v>
      </c>
      <c r="D236" s="167">
        <v>55368</v>
      </c>
      <c r="E236" s="167">
        <v>58104</v>
      </c>
      <c r="F236" s="167">
        <v>61032</v>
      </c>
      <c r="G236" s="167">
        <v>64128</v>
      </c>
    </row>
    <row r="237" spans="1:7" ht="14.1" customHeight="1" x14ac:dyDescent="0.2">
      <c r="A237" s="15" t="s">
        <v>335</v>
      </c>
      <c r="B237" s="166" t="s">
        <v>100</v>
      </c>
      <c r="C237" s="167">
        <v>70392</v>
      </c>
      <c r="D237" s="167">
        <v>73908</v>
      </c>
      <c r="E237" s="167">
        <v>77676</v>
      </c>
      <c r="F237" s="167">
        <v>81576</v>
      </c>
      <c r="G237" s="167">
        <v>85680</v>
      </c>
    </row>
    <row r="238" spans="1:7" ht="14.1" customHeight="1" x14ac:dyDescent="0.2">
      <c r="A238" s="15" t="s">
        <v>336</v>
      </c>
      <c r="B238" s="166" t="s">
        <v>136</v>
      </c>
      <c r="C238" s="167">
        <v>83532</v>
      </c>
      <c r="D238" s="167">
        <v>87744</v>
      </c>
      <c r="E238" s="167">
        <v>92160</v>
      </c>
      <c r="F238" s="167">
        <v>96828</v>
      </c>
      <c r="G238" s="167">
        <v>101712</v>
      </c>
    </row>
    <row r="239" spans="1:7" ht="14.1" customHeight="1" x14ac:dyDescent="0.2">
      <c r="A239" s="15" t="s">
        <v>337</v>
      </c>
      <c r="B239" s="166" t="s">
        <v>113</v>
      </c>
      <c r="C239" s="167">
        <v>92448</v>
      </c>
      <c r="D239" s="167">
        <v>97128</v>
      </c>
      <c r="E239" s="167">
        <v>102000</v>
      </c>
      <c r="F239" s="167">
        <v>107124</v>
      </c>
      <c r="G239" s="167">
        <v>112524</v>
      </c>
    </row>
    <row r="240" spans="1:7" ht="14.1" customHeight="1" x14ac:dyDescent="0.2">
      <c r="A240" s="15" t="s">
        <v>338</v>
      </c>
      <c r="B240" s="166" t="s">
        <v>96</v>
      </c>
      <c r="C240" s="167">
        <v>55212</v>
      </c>
      <c r="D240" s="167">
        <v>57996</v>
      </c>
      <c r="E240" s="167">
        <v>60936</v>
      </c>
      <c r="F240" s="167">
        <v>63972</v>
      </c>
      <c r="G240" s="167">
        <v>67188</v>
      </c>
    </row>
    <row r="241" spans="1:7" ht="14.1" customHeight="1" x14ac:dyDescent="0.2">
      <c r="A241" s="15" t="s">
        <v>339</v>
      </c>
      <c r="B241" s="166" t="s">
        <v>108</v>
      </c>
      <c r="C241" s="167">
        <v>97344</v>
      </c>
      <c r="D241" s="167">
        <v>102240</v>
      </c>
      <c r="E241" s="167">
        <v>107412</v>
      </c>
      <c r="F241" s="167">
        <v>112836</v>
      </c>
      <c r="G241" s="167">
        <v>118500</v>
      </c>
    </row>
    <row r="242" spans="1:7" ht="14.1" customHeight="1" x14ac:dyDescent="0.2">
      <c r="A242" s="15" t="s">
        <v>340</v>
      </c>
      <c r="B242" s="166" t="s">
        <v>123</v>
      </c>
      <c r="C242" s="167">
        <v>58116</v>
      </c>
      <c r="D242" s="167">
        <v>61056</v>
      </c>
      <c r="E242" s="167">
        <v>64164</v>
      </c>
      <c r="F242" s="167">
        <v>67356</v>
      </c>
      <c r="G242" s="167">
        <v>70740</v>
      </c>
    </row>
    <row r="243" spans="1:7" ht="14.1" customHeight="1" x14ac:dyDescent="0.2">
      <c r="A243" s="15" t="s">
        <v>341</v>
      </c>
      <c r="B243" s="166" t="s">
        <v>87</v>
      </c>
      <c r="C243" s="167">
        <v>73236</v>
      </c>
      <c r="D243" s="167">
        <v>76848</v>
      </c>
      <c r="E243" s="167">
        <v>80784</v>
      </c>
      <c r="F243" s="167">
        <v>84828</v>
      </c>
      <c r="G243" s="167">
        <v>89124</v>
      </c>
    </row>
    <row r="244" spans="1:7" ht="14.1" customHeight="1" x14ac:dyDescent="0.2">
      <c r="A244" s="15" t="s">
        <v>342</v>
      </c>
      <c r="B244" s="166" t="s">
        <v>89</v>
      </c>
      <c r="C244" s="167">
        <v>79704</v>
      </c>
      <c r="D244" s="167">
        <v>83736</v>
      </c>
      <c r="E244" s="167">
        <v>87948</v>
      </c>
      <c r="F244" s="167">
        <v>92364</v>
      </c>
      <c r="G244" s="167">
        <v>97056</v>
      </c>
    </row>
    <row r="245" spans="1:7" ht="14.1" customHeight="1" x14ac:dyDescent="0.2">
      <c r="A245" s="15" t="s">
        <v>343</v>
      </c>
      <c r="B245" s="166" t="s">
        <v>98</v>
      </c>
      <c r="C245" s="167">
        <v>60804</v>
      </c>
      <c r="D245" s="167">
        <v>63876</v>
      </c>
      <c r="E245" s="167">
        <v>67080</v>
      </c>
      <c r="F245" s="167">
        <v>70464</v>
      </c>
      <c r="G245" s="167">
        <v>74040</v>
      </c>
    </row>
    <row r="246" spans="1:7" ht="14.1" customHeight="1" x14ac:dyDescent="0.2">
      <c r="A246" s="15" t="s">
        <v>344</v>
      </c>
      <c r="B246" s="166" t="s">
        <v>96</v>
      </c>
      <c r="C246" s="167">
        <v>55212</v>
      </c>
      <c r="D246" s="167">
        <v>57996</v>
      </c>
      <c r="E246" s="167">
        <v>60936</v>
      </c>
      <c r="F246" s="167">
        <v>63972</v>
      </c>
      <c r="G246" s="167">
        <v>67188</v>
      </c>
    </row>
    <row r="247" spans="1:7" ht="14.1" customHeight="1" x14ac:dyDescent="0.2">
      <c r="A247" s="15" t="s">
        <v>345</v>
      </c>
      <c r="B247" s="166" t="s">
        <v>85</v>
      </c>
      <c r="C247" s="167">
        <v>66408</v>
      </c>
      <c r="D247" s="167">
        <v>69768</v>
      </c>
      <c r="E247" s="167">
        <v>73308</v>
      </c>
      <c r="F247" s="167">
        <v>76980</v>
      </c>
      <c r="G247" s="167">
        <v>80856</v>
      </c>
    </row>
    <row r="248" spans="1:7" ht="14.1" customHeight="1" x14ac:dyDescent="0.2">
      <c r="A248" s="15" t="s">
        <v>346</v>
      </c>
      <c r="B248" s="166" t="s">
        <v>143</v>
      </c>
      <c r="C248" s="167">
        <v>63468</v>
      </c>
      <c r="D248" s="167">
        <v>66672</v>
      </c>
      <c r="E248" s="167">
        <v>70056</v>
      </c>
      <c r="F248" s="167">
        <v>73560</v>
      </c>
      <c r="G248" s="167">
        <v>77304</v>
      </c>
    </row>
    <row r="249" spans="1:7" ht="14.1" customHeight="1" x14ac:dyDescent="0.2">
      <c r="A249" s="15" t="s">
        <v>347</v>
      </c>
      <c r="B249" s="166" t="s">
        <v>87</v>
      </c>
      <c r="C249" s="167">
        <v>73236</v>
      </c>
      <c r="D249" s="167">
        <v>76848</v>
      </c>
      <c r="E249" s="167">
        <v>80784</v>
      </c>
      <c r="F249" s="167">
        <v>84828</v>
      </c>
      <c r="G249" s="167">
        <v>89124</v>
      </c>
    </row>
    <row r="250" spans="1:7" ht="14.1" customHeight="1" x14ac:dyDescent="0.2">
      <c r="A250" s="15" t="s">
        <v>348</v>
      </c>
      <c r="B250" s="166" t="s">
        <v>89</v>
      </c>
      <c r="C250" s="167">
        <v>79704</v>
      </c>
      <c r="D250" s="167">
        <v>83736</v>
      </c>
      <c r="E250" s="167">
        <v>87948</v>
      </c>
      <c r="F250" s="167">
        <v>92364</v>
      </c>
      <c r="G250" s="167">
        <v>97056</v>
      </c>
    </row>
    <row r="251" spans="1:7" ht="14.1" customHeight="1" x14ac:dyDescent="0.2">
      <c r="A251" s="15" t="s">
        <v>349</v>
      </c>
      <c r="B251" s="166" t="s">
        <v>136</v>
      </c>
      <c r="C251" s="167">
        <v>83532</v>
      </c>
      <c r="D251" s="167">
        <v>87744</v>
      </c>
      <c r="E251" s="167">
        <v>92160</v>
      </c>
      <c r="F251" s="167">
        <v>96828</v>
      </c>
      <c r="G251" s="167">
        <v>101712</v>
      </c>
    </row>
    <row r="252" spans="1:7" ht="14.1" customHeight="1" x14ac:dyDescent="0.2">
      <c r="A252" s="15" t="s">
        <v>350</v>
      </c>
      <c r="B252" s="166" t="s">
        <v>143</v>
      </c>
      <c r="C252" s="167">
        <v>63468</v>
      </c>
      <c r="D252" s="167">
        <v>66672</v>
      </c>
      <c r="E252" s="167">
        <v>70056</v>
      </c>
      <c r="F252" s="167">
        <v>73560</v>
      </c>
      <c r="G252" s="167">
        <v>77304</v>
      </c>
    </row>
    <row r="253" spans="1:7" ht="14.1" customHeight="1" x14ac:dyDescent="0.2">
      <c r="A253" s="15" t="s">
        <v>351</v>
      </c>
      <c r="B253" s="166" t="s">
        <v>96</v>
      </c>
      <c r="C253" s="167">
        <v>55212</v>
      </c>
      <c r="D253" s="167">
        <v>57996</v>
      </c>
      <c r="E253" s="167">
        <v>60936</v>
      </c>
      <c r="F253" s="167">
        <v>63972</v>
      </c>
      <c r="G253" s="167">
        <v>67188</v>
      </c>
    </row>
    <row r="254" spans="1:7" ht="14.1" customHeight="1" x14ac:dyDescent="0.2">
      <c r="A254" s="15" t="s">
        <v>352</v>
      </c>
      <c r="B254" s="166" t="s">
        <v>94</v>
      </c>
      <c r="C254" s="167">
        <v>76500</v>
      </c>
      <c r="D254" s="167">
        <v>80328</v>
      </c>
      <c r="E254" s="167">
        <v>84432</v>
      </c>
      <c r="F254" s="167">
        <v>88620</v>
      </c>
      <c r="G254" s="167">
        <v>93132</v>
      </c>
    </row>
    <row r="255" spans="1:7" ht="14.1" customHeight="1" x14ac:dyDescent="0.2">
      <c r="A255" s="15" t="s">
        <v>353</v>
      </c>
      <c r="B255" s="166" t="s">
        <v>100</v>
      </c>
      <c r="C255" s="167">
        <v>70392</v>
      </c>
      <c r="D255" s="167">
        <v>73908</v>
      </c>
      <c r="E255" s="167">
        <v>77676</v>
      </c>
      <c r="F255" s="167">
        <v>81576</v>
      </c>
      <c r="G255" s="167">
        <v>85680</v>
      </c>
    </row>
    <row r="256" spans="1:7" ht="14.1" customHeight="1" x14ac:dyDescent="0.2">
      <c r="A256" s="15" t="s">
        <v>354</v>
      </c>
      <c r="B256" s="166" t="s">
        <v>143</v>
      </c>
      <c r="C256" s="167">
        <v>63468</v>
      </c>
      <c r="D256" s="167">
        <v>66672</v>
      </c>
      <c r="E256" s="167">
        <v>70056</v>
      </c>
      <c r="F256" s="167">
        <v>73560</v>
      </c>
      <c r="G256" s="167">
        <v>77304</v>
      </c>
    </row>
    <row r="257" spans="1:7" ht="14.1" customHeight="1" x14ac:dyDescent="0.2">
      <c r="A257" s="15" t="s">
        <v>355</v>
      </c>
      <c r="B257" s="166" t="s">
        <v>143</v>
      </c>
      <c r="C257" s="167">
        <v>63468</v>
      </c>
      <c r="D257" s="167">
        <v>66672</v>
      </c>
      <c r="E257" s="167">
        <v>70056</v>
      </c>
      <c r="F257" s="167">
        <v>73560</v>
      </c>
      <c r="G257" s="167">
        <v>77304</v>
      </c>
    </row>
    <row r="258" spans="1:7" ht="14.1" customHeight="1" x14ac:dyDescent="0.2">
      <c r="A258" s="15" t="s">
        <v>356</v>
      </c>
      <c r="B258" s="166" t="s">
        <v>89</v>
      </c>
      <c r="C258" s="167">
        <v>79704</v>
      </c>
      <c r="D258" s="167">
        <v>83736</v>
      </c>
      <c r="E258" s="167">
        <v>87948</v>
      </c>
      <c r="F258" s="167">
        <v>92364</v>
      </c>
      <c r="G258" s="167">
        <v>97056</v>
      </c>
    </row>
    <row r="259" spans="1:7" ht="14.1" customHeight="1" x14ac:dyDescent="0.2">
      <c r="A259" s="15" t="s">
        <v>357</v>
      </c>
      <c r="B259" s="166" t="s">
        <v>87</v>
      </c>
      <c r="C259" s="167">
        <v>73236</v>
      </c>
      <c r="D259" s="167">
        <v>76848</v>
      </c>
      <c r="E259" s="167">
        <v>80784</v>
      </c>
      <c r="F259" s="167">
        <v>84828</v>
      </c>
      <c r="G259" s="167">
        <v>89124</v>
      </c>
    </row>
    <row r="260" spans="1:7" ht="14.1" customHeight="1" x14ac:dyDescent="0.2">
      <c r="A260" s="15" t="s">
        <v>358</v>
      </c>
      <c r="B260" s="166" t="s">
        <v>85</v>
      </c>
      <c r="C260" s="167">
        <v>66408</v>
      </c>
      <c r="D260" s="167">
        <v>69768</v>
      </c>
      <c r="E260" s="167">
        <v>73308</v>
      </c>
      <c r="F260" s="167">
        <v>76980</v>
      </c>
      <c r="G260" s="167">
        <v>80856</v>
      </c>
    </row>
    <row r="261" spans="1:7" ht="12" customHeight="1" x14ac:dyDescent="0.2">
      <c r="A261" s="15" t="s">
        <v>359</v>
      </c>
      <c r="B261" s="166" t="s">
        <v>89</v>
      </c>
      <c r="C261" s="167">
        <v>79704</v>
      </c>
      <c r="D261" s="167">
        <v>83736</v>
      </c>
      <c r="E261" s="167">
        <v>87948</v>
      </c>
      <c r="F261" s="167">
        <v>92364</v>
      </c>
      <c r="G261" s="167">
        <v>97056</v>
      </c>
    </row>
    <row r="262" spans="1:7" ht="12" customHeight="1" x14ac:dyDescent="0.2">
      <c r="A262" s="15" t="s">
        <v>360</v>
      </c>
      <c r="B262" s="166" t="s">
        <v>87</v>
      </c>
      <c r="C262" s="167">
        <v>73236</v>
      </c>
      <c r="D262" s="167">
        <v>76848</v>
      </c>
      <c r="E262" s="167">
        <v>80784</v>
      </c>
      <c r="F262" s="167">
        <v>84828</v>
      </c>
      <c r="G262" s="167">
        <v>89124</v>
      </c>
    </row>
    <row r="263" spans="1:7" ht="12" customHeight="1" x14ac:dyDescent="0.2">
      <c r="A263" s="15" t="s">
        <v>361</v>
      </c>
      <c r="B263" s="166" t="s">
        <v>123</v>
      </c>
      <c r="C263" s="167">
        <v>58116</v>
      </c>
      <c r="D263" s="167">
        <v>61056</v>
      </c>
      <c r="E263" s="167">
        <v>64164</v>
      </c>
      <c r="F263" s="167">
        <v>67356</v>
      </c>
      <c r="G263" s="167">
        <v>70740</v>
      </c>
    </row>
    <row r="264" spans="1:7" ht="12" customHeight="1" x14ac:dyDescent="0.2">
      <c r="A264" s="15" t="s">
        <v>362</v>
      </c>
      <c r="B264" s="166" t="s">
        <v>85</v>
      </c>
      <c r="C264" s="167">
        <v>66408</v>
      </c>
      <c r="D264" s="167">
        <v>69768</v>
      </c>
      <c r="E264" s="167">
        <v>73308</v>
      </c>
      <c r="F264" s="167">
        <v>76980</v>
      </c>
      <c r="G264" s="167">
        <v>80856</v>
      </c>
    </row>
    <row r="265" spans="1:7" ht="12" customHeight="1" x14ac:dyDescent="0.2">
      <c r="A265" s="15" t="s">
        <v>363</v>
      </c>
      <c r="B265" s="166" t="s">
        <v>91</v>
      </c>
      <c r="C265" s="167">
        <v>50376</v>
      </c>
      <c r="D265" s="167">
        <v>52920</v>
      </c>
      <c r="E265" s="167">
        <v>55572</v>
      </c>
      <c r="F265" s="167">
        <v>58344</v>
      </c>
      <c r="G265" s="167">
        <v>61320</v>
      </c>
    </row>
    <row r="266" spans="1:7" ht="12" customHeight="1" x14ac:dyDescent="0.2">
      <c r="A266" s="15" t="s">
        <v>364</v>
      </c>
      <c r="B266" s="166" t="s">
        <v>119</v>
      </c>
      <c r="C266" s="167">
        <v>52644</v>
      </c>
      <c r="D266" s="167">
        <v>55368</v>
      </c>
      <c r="E266" s="167">
        <v>58104</v>
      </c>
      <c r="F266" s="167">
        <v>61032</v>
      </c>
      <c r="G266" s="167">
        <v>64128</v>
      </c>
    </row>
    <row r="267" spans="1:7" ht="12" customHeight="1" x14ac:dyDescent="0.2">
      <c r="A267" s="15" t="s">
        <v>365</v>
      </c>
      <c r="B267" s="166" t="s">
        <v>366</v>
      </c>
      <c r="C267" s="167">
        <v>108348</v>
      </c>
      <c r="D267" s="167">
        <v>113784</v>
      </c>
      <c r="E267" s="167">
        <v>119556</v>
      </c>
      <c r="F267" s="167">
        <v>125556</v>
      </c>
      <c r="G267" s="167">
        <v>131916</v>
      </c>
    </row>
    <row r="268" spans="1:7" ht="12" customHeight="1" x14ac:dyDescent="0.2">
      <c r="A268" s="15" t="s">
        <v>367</v>
      </c>
      <c r="B268" s="166" t="s">
        <v>96</v>
      </c>
      <c r="C268" s="167">
        <v>55212</v>
      </c>
      <c r="D268" s="167">
        <v>57996</v>
      </c>
      <c r="E268" s="167">
        <v>60936</v>
      </c>
      <c r="F268" s="167">
        <v>63972</v>
      </c>
      <c r="G268" s="167">
        <v>67188</v>
      </c>
    </row>
    <row r="269" spans="1:7" ht="12" customHeight="1" x14ac:dyDescent="0.2">
      <c r="A269" s="15" t="s">
        <v>368</v>
      </c>
      <c r="B269" s="166" t="s">
        <v>87</v>
      </c>
      <c r="C269" s="167">
        <v>73236</v>
      </c>
      <c r="D269" s="167">
        <v>76848</v>
      </c>
      <c r="E269" s="167">
        <v>80784</v>
      </c>
      <c r="F269" s="167">
        <v>84828</v>
      </c>
      <c r="G269" s="167">
        <v>89124</v>
      </c>
    </row>
    <row r="270" spans="1:7" ht="12" customHeight="1" x14ac:dyDescent="0.2">
      <c r="A270" s="15" t="s">
        <v>369</v>
      </c>
      <c r="B270" s="166" t="s">
        <v>94</v>
      </c>
      <c r="C270" s="167">
        <v>76500</v>
      </c>
      <c r="D270" s="167">
        <v>80328</v>
      </c>
      <c r="E270" s="167">
        <v>84432</v>
      </c>
      <c r="F270" s="167">
        <v>88620</v>
      </c>
      <c r="G270" s="167">
        <v>93132</v>
      </c>
    </row>
    <row r="271" spans="1:7" ht="12" customHeight="1" x14ac:dyDescent="0.2">
      <c r="A271" s="15" t="s">
        <v>370</v>
      </c>
      <c r="B271" s="166" t="s">
        <v>85</v>
      </c>
      <c r="C271" s="167">
        <v>66408</v>
      </c>
      <c r="D271" s="167">
        <v>69768</v>
      </c>
      <c r="E271" s="167">
        <v>73308</v>
      </c>
      <c r="F271" s="167">
        <v>76980</v>
      </c>
      <c r="G271" s="167">
        <v>80856</v>
      </c>
    </row>
    <row r="272" spans="1:7" ht="12" customHeight="1" x14ac:dyDescent="0.2">
      <c r="A272" s="15" t="s">
        <v>371</v>
      </c>
      <c r="B272" s="166" t="s">
        <v>85</v>
      </c>
      <c r="C272" s="167">
        <v>66408</v>
      </c>
      <c r="D272" s="167">
        <v>69768</v>
      </c>
      <c r="E272" s="167">
        <v>73308</v>
      </c>
      <c r="F272" s="167">
        <v>76980</v>
      </c>
      <c r="G272" s="167">
        <v>80856</v>
      </c>
    </row>
    <row r="273" spans="1:7" ht="12" customHeight="1" x14ac:dyDescent="0.2">
      <c r="A273" s="15" t="s">
        <v>372</v>
      </c>
      <c r="B273" s="166" t="s">
        <v>96</v>
      </c>
      <c r="C273" s="167">
        <v>55212</v>
      </c>
      <c r="D273" s="167">
        <v>57996</v>
      </c>
      <c r="E273" s="167">
        <v>60936</v>
      </c>
      <c r="F273" s="167">
        <v>63972</v>
      </c>
      <c r="G273" s="167">
        <v>67188</v>
      </c>
    </row>
    <row r="274" spans="1:7" ht="12" customHeight="1" x14ac:dyDescent="0.2">
      <c r="A274" s="15" t="s">
        <v>373</v>
      </c>
      <c r="B274" s="166" t="s">
        <v>87</v>
      </c>
      <c r="C274" s="167">
        <v>73236</v>
      </c>
      <c r="D274" s="167">
        <v>76848</v>
      </c>
      <c r="E274" s="167">
        <v>80784</v>
      </c>
      <c r="F274" s="167">
        <v>84828</v>
      </c>
      <c r="G274" s="167">
        <v>89124</v>
      </c>
    </row>
    <row r="275" spans="1:7" ht="12" customHeight="1" x14ac:dyDescent="0.2">
      <c r="A275" s="15" t="s">
        <v>374</v>
      </c>
      <c r="B275" s="166" t="s">
        <v>98</v>
      </c>
      <c r="C275" s="167">
        <v>60804</v>
      </c>
      <c r="D275" s="167">
        <v>63876</v>
      </c>
      <c r="E275" s="167">
        <v>67080</v>
      </c>
      <c r="F275" s="167">
        <v>70464</v>
      </c>
      <c r="G275" s="167">
        <v>74040</v>
      </c>
    </row>
    <row r="276" spans="1:7" ht="12" customHeight="1" x14ac:dyDescent="0.2">
      <c r="A276" s="15" t="s">
        <v>375</v>
      </c>
      <c r="B276" s="166" t="s">
        <v>96</v>
      </c>
      <c r="C276" s="167">
        <v>55212</v>
      </c>
      <c r="D276" s="167">
        <v>57996</v>
      </c>
      <c r="E276" s="167">
        <v>60936</v>
      </c>
      <c r="F276" s="167">
        <v>63972</v>
      </c>
      <c r="G276" s="167">
        <v>67188</v>
      </c>
    </row>
    <row r="277" spans="1:7" x14ac:dyDescent="0.2">
      <c r="A277" s="15" t="s">
        <v>376</v>
      </c>
      <c r="B277" s="166" t="s">
        <v>89</v>
      </c>
      <c r="C277" s="167">
        <v>79704</v>
      </c>
      <c r="D277" s="167">
        <v>83736</v>
      </c>
      <c r="E277" s="167">
        <v>87948</v>
      </c>
      <c r="F277" s="167">
        <v>92364</v>
      </c>
      <c r="G277" s="167">
        <v>97056</v>
      </c>
    </row>
    <row r="278" spans="1:7" x14ac:dyDescent="0.2">
      <c r="A278" s="15" t="s">
        <v>377</v>
      </c>
      <c r="B278" s="166" t="s">
        <v>87</v>
      </c>
      <c r="C278" s="167">
        <v>73236</v>
      </c>
      <c r="D278" s="167">
        <v>76848</v>
      </c>
      <c r="E278" s="167">
        <v>80784</v>
      </c>
      <c r="F278" s="167">
        <v>84828</v>
      </c>
      <c r="G278" s="167">
        <v>89124</v>
      </c>
    </row>
    <row r="279" spans="1:7" x14ac:dyDescent="0.2">
      <c r="A279" s="15" t="s">
        <v>378</v>
      </c>
      <c r="B279" s="166" t="s">
        <v>89</v>
      </c>
      <c r="C279" s="167">
        <v>79704</v>
      </c>
      <c r="D279" s="167">
        <v>83736</v>
      </c>
      <c r="E279" s="167">
        <v>87948</v>
      </c>
      <c r="F279" s="167">
        <v>92364</v>
      </c>
      <c r="G279" s="167">
        <v>97056</v>
      </c>
    </row>
    <row r="280" spans="1:7" x14ac:dyDescent="0.2">
      <c r="A280" s="15" t="s">
        <v>379</v>
      </c>
      <c r="B280" s="166" t="s">
        <v>89</v>
      </c>
      <c r="C280" s="167">
        <v>79704</v>
      </c>
      <c r="D280" s="167">
        <v>83736</v>
      </c>
      <c r="E280" s="167">
        <v>87948</v>
      </c>
      <c r="F280" s="167">
        <v>92364</v>
      </c>
      <c r="G280" s="167">
        <v>97056</v>
      </c>
    </row>
    <row r="281" spans="1:7" x14ac:dyDescent="0.2">
      <c r="A281" s="15" t="s">
        <v>380</v>
      </c>
      <c r="B281" s="166" t="s">
        <v>94</v>
      </c>
      <c r="C281" s="167">
        <v>76500</v>
      </c>
      <c r="D281" s="167">
        <v>80328</v>
      </c>
      <c r="E281" s="167">
        <v>84432</v>
      </c>
      <c r="F281" s="167">
        <v>88620</v>
      </c>
      <c r="G281" s="167">
        <v>93132</v>
      </c>
    </row>
    <row r="282" spans="1:7" x14ac:dyDescent="0.2">
      <c r="A282" s="15" t="s">
        <v>381</v>
      </c>
      <c r="B282" s="166" t="s">
        <v>100</v>
      </c>
      <c r="C282" s="167">
        <v>70392</v>
      </c>
      <c r="D282" s="167">
        <v>73908</v>
      </c>
      <c r="E282" s="167">
        <v>77676</v>
      </c>
      <c r="F282" s="167">
        <v>81576</v>
      </c>
      <c r="G282" s="167">
        <v>85680</v>
      </c>
    </row>
    <row r="283" spans="1:7" x14ac:dyDescent="0.2">
      <c r="A283" s="15" t="s">
        <v>382</v>
      </c>
      <c r="B283" s="166" t="s">
        <v>223</v>
      </c>
      <c r="C283" s="167">
        <v>47928</v>
      </c>
      <c r="D283" s="167">
        <v>50340</v>
      </c>
      <c r="E283" s="167">
        <v>52896</v>
      </c>
      <c r="F283" s="167">
        <v>55560</v>
      </c>
      <c r="G283" s="167">
        <v>58308</v>
      </c>
    </row>
    <row r="284" spans="1:7" x14ac:dyDescent="0.2">
      <c r="A284" s="15" t="s">
        <v>383</v>
      </c>
      <c r="B284" s="166" t="s">
        <v>113</v>
      </c>
      <c r="C284" s="167">
        <v>92448</v>
      </c>
      <c r="D284" s="167">
        <v>97128</v>
      </c>
      <c r="E284" s="167">
        <v>102000</v>
      </c>
      <c r="F284" s="167">
        <v>107124</v>
      </c>
      <c r="G284" s="167">
        <v>112524</v>
      </c>
    </row>
    <row r="285" spans="1:7" x14ac:dyDescent="0.2">
      <c r="A285" s="15" t="s">
        <v>384</v>
      </c>
      <c r="B285" s="166" t="s">
        <v>87</v>
      </c>
      <c r="C285" s="167">
        <v>73236</v>
      </c>
      <c r="D285" s="167">
        <v>76848</v>
      </c>
      <c r="E285" s="167">
        <v>80784</v>
      </c>
      <c r="F285" s="167">
        <v>84828</v>
      </c>
      <c r="G285" s="167">
        <v>89124</v>
      </c>
    </row>
  </sheetData>
  <dataValidations count="1">
    <dataValidation type="list" allowBlank="1" showInputMessage="1" showErrorMessage="1" sqref="A276 N13">
      <formula1>$A$5:$A$285</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custom" allowBlank="1" showInputMessage="1" showErrorMessage="1">
          <x14:formula1>
            <xm:f>'Total Cost of Position'!B5</xm:f>
          </x14:formula1>
          <xm:sqref>A5:A275 A277:A285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12"/>
  <sheetViews>
    <sheetView workbookViewId="0">
      <selection activeCell="H23" sqref="H23"/>
    </sheetView>
  </sheetViews>
  <sheetFormatPr defaultColWidth="9.140625" defaultRowHeight="12.75" x14ac:dyDescent="0.2"/>
  <cols>
    <col min="1" max="1" width="58.85546875" style="50" customWidth="1"/>
    <col min="2" max="2" width="6.85546875" style="50" customWidth="1"/>
    <col min="3" max="7" width="9" style="50" customWidth="1"/>
    <col min="8" max="16384" width="9.140625" style="50"/>
  </cols>
  <sheetData>
    <row r="1" spans="1:9" ht="17.100000000000001" customHeight="1" x14ac:dyDescent="0.2">
      <c r="A1" s="51" t="s">
        <v>385</v>
      </c>
    </row>
    <row r="2" spans="1:9" ht="14.1" customHeight="1" x14ac:dyDescent="0.2">
      <c r="A2" s="52" t="s">
        <v>386</v>
      </c>
    </row>
    <row r="3" spans="1:9" ht="14.1" customHeight="1" x14ac:dyDescent="0.2">
      <c r="A3" s="168" t="s">
        <v>387</v>
      </c>
    </row>
    <row r="4" spans="1:9" ht="14.1" customHeight="1" x14ac:dyDescent="0.2">
      <c r="A4" s="49" t="s">
        <v>76</v>
      </c>
      <c r="B4" s="49" t="s">
        <v>77</v>
      </c>
      <c r="C4" s="49" t="s">
        <v>78</v>
      </c>
      <c r="D4" s="49" t="s">
        <v>79</v>
      </c>
      <c r="E4" s="49" t="s">
        <v>80</v>
      </c>
      <c r="F4" s="49" t="s">
        <v>81</v>
      </c>
      <c r="G4" s="49" t="s">
        <v>82</v>
      </c>
      <c r="I4" s="169" t="s">
        <v>83</v>
      </c>
    </row>
    <row r="5" spans="1:9" ht="14.1" customHeight="1" x14ac:dyDescent="0.2">
      <c r="A5" s="171" t="s">
        <v>388</v>
      </c>
      <c r="B5" s="172" t="s">
        <v>89</v>
      </c>
      <c r="C5" s="174">
        <v>81300</v>
      </c>
      <c r="D5" s="174">
        <v>85404</v>
      </c>
      <c r="E5" s="174">
        <v>89688</v>
      </c>
      <c r="F5" s="174">
        <v>94224</v>
      </c>
      <c r="G5" s="174">
        <v>99012</v>
      </c>
    </row>
    <row r="6" spans="1:9" ht="14.1" customHeight="1" x14ac:dyDescent="0.2">
      <c r="A6" s="171" t="s">
        <v>389</v>
      </c>
      <c r="B6" s="172" t="s">
        <v>366</v>
      </c>
      <c r="C6" s="174">
        <v>110508</v>
      </c>
      <c r="D6" s="174">
        <v>116088</v>
      </c>
      <c r="E6" s="174">
        <v>121932</v>
      </c>
      <c r="F6" s="174">
        <v>128100</v>
      </c>
      <c r="G6" s="174">
        <v>134520</v>
      </c>
    </row>
    <row r="7" spans="1:9" ht="14.1" customHeight="1" x14ac:dyDescent="0.2">
      <c r="A7" s="171" t="s">
        <v>390</v>
      </c>
      <c r="B7" s="172" t="s">
        <v>94</v>
      </c>
      <c r="C7" s="174">
        <v>78000</v>
      </c>
      <c r="D7" s="174">
        <v>81924</v>
      </c>
      <c r="E7" s="174">
        <v>86100</v>
      </c>
      <c r="F7" s="174">
        <v>90432</v>
      </c>
      <c r="G7" s="174">
        <v>94980</v>
      </c>
    </row>
    <row r="8" spans="1:9" ht="14.1" customHeight="1" x14ac:dyDescent="0.2">
      <c r="A8" s="171" t="s">
        <v>391</v>
      </c>
      <c r="B8" s="172" t="s">
        <v>87</v>
      </c>
      <c r="C8" s="174">
        <v>74652</v>
      </c>
      <c r="D8" s="174">
        <v>78420</v>
      </c>
      <c r="E8" s="174">
        <v>82380</v>
      </c>
      <c r="F8" s="174">
        <v>86508</v>
      </c>
      <c r="G8" s="174">
        <v>90912</v>
      </c>
    </row>
    <row r="9" spans="1:9" ht="14.1" customHeight="1" x14ac:dyDescent="0.2">
      <c r="A9" s="171" t="s">
        <v>392</v>
      </c>
      <c r="B9" s="172" t="s">
        <v>136</v>
      </c>
      <c r="C9" s="174">
        <v>85200</v>
      </c>
      <c r="D9" s="174">
        <v>89496</v>
      </c>
      <c r="E9" s="174">
        <v>94020</v>
      </c>
      <c r="F9" s="174">
        <v>98748</v>
      </c>
      <c r="G9" s="174">
        <v>103740</v>
      </c>
    </row>
    <row r="10" spans="1:9" ht="14.1" customHeight="1" x14ac:dyDescent="0.2">
      <c r="A10" s="171" t="s">
        <v>393</v>
      </c>
      <c r="B10" s="172" t="s">
        <v>89</v>
      </c>
      <c r="C10" s="174">
        <v>81300</v>
      </c>
      <c r="D10" s="174">
        <v>85404</v>
      </c>
      <c r="E10" s="174">
        <v>89688</v>
      </c>
      <c r="F10" s="174">
        <v>94224</v>
      </c>
      <c r="G10" s="174">
        <v>99012</v>
      </c>
    </row>
    <row r="11" spans="1:9" ht="14.1" customHeight="1" x14ac:dyDescent="0.2">
      <c r="A11" s="171" t="s">
        <v>394</v>
      </c>
      <c r="B11" s="172" t="s">
        <v>366</v>
      </c>
      <c r="C11" s="174">
        <v>110508</v>
      </c>
      <c r="D11" s="174">
        <v>116088</v>
      </c>
      <c r="E11" s="174">
        <v>121932</v>
      </c>
      <c r="F11" s="174">
        <v>128100</v>
      </c>
      <c r="G11" s="174">
        <v>134520</v>
      </c>
    </row>
    <row r="12" spans="1:9" ht="12.95" customHeight="1" x14ac:dyDescent="0.2">
      <c r="A12" s="171" t="s">
        <v>395</v>
      </c>
      <c r="B12" s="172" t="s">
        <v>136</v>
      </c>
      <c r="C12" s="174">
        <v>85200</v>
      </c>
      <c r="D12" s="174">
        <v>89496</v>
      </c>
      <c r="E12" s="174">
        <v>94020</v>
      </c>
      <c r="F12" s="174">
        <v>98748</v>
      </c>
      <c r="G12" s="174">
        <v>103740</v>
      </c>
    </row>
  </sheetData>
  <sortState ref="A5:G11">
    <sortCondition ref="A5"/>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L170"/>
  <sheetViews>
    <sheetView topLeftCell="A3" workbookViewId="0">
      <selection activeCell="L14" sqref="L14"/>
    </sheetView>
  </sheetViews>
  <sheetFormatPr defaultRowHeight="12.75" x14ac:dyDescent="0.2"/>
  <cols>
    <col min="1" max="1" width="63.5703125" bestFit="1" customWidth="1"/>
    <col min="3" max="3" width="10.28515625" bestFit="1" customWidth="1"/>
    <col min="4" max="4" width="12.85546875" bestFit="1" customWidth="1"/>
    <col min="6" max="6" width="14.28515625" bestFit="1" customWidth="1"/>
    <col min="7" max="7" width="12.85546875" bestFit="1" customWidth="1"/>
  </cols>
  <sheetData>
    <row r="1" spans="1:12" ht="25.5" x14ac:dyDescent="0.2">
      <c r="A1" s="12" t="s">
        <v>396</v>
      </c>
      <c r="B1" s="13" t="s">
        <v>397</v>
      </c>
      <c r="C1" s="14" t="s">
        <v>398</v>
      </c>
      <c r="D1" s="14" t="s">
        <v>399</v>
      </c>
      <c r="E1" s="14" t="s">
        <v>400</v>
      </c>
      <c r="F1" s="14" t="s">
        <v>401</v>
      </c>
      <c r="G1" s="14" t="s">
        <v>402</v>
      </c>
      <c r="I1" s="169" t="s">
        <v>83</v>
      </c>
      <c r="J1" s="50"/>
    </row>
    <row r="2" spans="1:12" s="1" customFormat="1" x14ac:dyDescent="0.2">
      <c r="A2" s="171" t="s">
        <v>60</v>
      </c>
      <c r="B2" s="172" t="s">
        <v>403</v>
      </c>
      <c r="C2" s="173">
        <v>120138</v>
      </c>
      <c r="D2" s="173">
        <v>126195</v>
      </c>
      <c r="E2" s="173">
        <v>132557</v>
      </c>
      <c r="F2" s="173">
        <v>139241</v>
      </c>
      <c r="G2" s="173">
        <v>146263</v>
      </c>
    </row>
    <row r="3" spans="1:12" ht="15" customHeight="1" x14ac:dyDescent="0.2">
      <c r="A3" s="171" t="s">
        <v>404</v>
      </c>
      <c r="B3" s="172" t="s">
        <v>405</v>
      </c>
      <c r="C3" s="173">
        <v>105195</v>
      </c>
      <c r="D3" s="173">
        <v>110497</v>
      </c>
      <c r="E3" s="173">
        <v>116069</v>
      </c>
      <c r="F3" s="173">
        <v>121918</v>
      </c>
      <c r="G3" s="173">
        <v>128071</v>
      </c>
    </row>
    <row r="4" spans="1:12" ht="15" customHeight="1" x14ac:dyDescent="0.4">
      <c r="A4" s="171" t="s">
        <v>406</v>
      </c>
      <c r="B4" s="172" t="s">
        <v>407</v>
      </c>
      <c r="C4" s="173">
        <v>74334</v>
      </c>
      <c r="D4" s="173">
        <v>78079</v>
      </c>
      <c r="E4" s="173">
        <v>82016</v>
      </c>
      <c r="F4" s="173">
        <v>86154</v>
      </c>
      <c r="G4" s="173">
        <v>90495</v>
      </c>
      <c r="I4" s="16"/>
      <c r="J4" s="16"/>
      <c r="K4" s="16"/>
      <c r="L4" s="16"/>
    </row>
    <row r="5" spans="1:12" ht="15" customHeight="1" x14ac:dyDescent="0.4">
      <c r="A5" s="171" t="s">
        <v>408</v>
      </c>
      <c r="B5" s="172" t="s">
        <v>409</v>
      </c>
      <c r="C5" s="173">
        <v>109667</v>
      </c>
      <c r="D5" s="173">
        <v>115194</v>
      </c>
      <c r="E5" s="173">
        <v>121001</v>
      </c>
      <c r="F5" s="173">
        <v>127102</v>
      </c>
      <c r="G5" s="173">
        <v>133511</v>
      </c>
      <c r="I5" s="16"/>
      <c r="J5" s="16"/>
      <c r="K5" s="16"/>
      <c r="L5" s="16"/>
    </row>
    <row r="6" spans="1:12" ht="15" customHeight="1" x14ac:dyDescent="0.2">
      <c r="A6" s="171" t="s">
        <v>410</v>
      </c>
      <c r="B6" s="172" t="s">
        <v>411</v>
      </c>
      <c r="C6" s="173">
        <v>93895</v>
      </c>
      <c r="D6" s="173">
        <v>98632</v>
      </c>
      <c r="E6" s="173">
        <v>103605</v>
      </c>
      <c r="F6" s="173">
        <v>108828</v>
      </c>
      <c r="G6" s="173">
        <v>114316</v>
      </c>
      <c r="I6" s="17"/>
    </row>
    <row r="7" spans="1:12" ht="15" customHeight="1" x14ac:dyDescent="0.2">
      <c r="A7" s="171" t="s">
        <v>412</v>
      </c>
      <c r="B7" s="172" t="s">
        <v>413</v>
      </c>
      <c r="C7" s="173">
        <v>97307</v>
      </c>
      <c r="D7" s="173">
        <v>102216</v>
      </c>
      <c r="E7" s="173">
        <v>107372</v>
      </c>
      <c r="F7" s="173">
        <v>112783</v>
      </c>
      <c r="G7" s="173">
        <v>118471</v>
      </c>
      <c r="I7" s="17"/>
    </row>
    <row r="8" spans="1:12" ht="15" customHeight="1" x14ac:dyDescent="0.2">
      <c r="A8" s="171" t="s">
        <v>414</v>
      </c>
      <c r="B8" s="172" t="s">
        <v>409</v>
      </c>
      <c r="C8" s="173">
        <v>109667</v>
      </c>
      <c r="D8" s="173">
        <v>115194</v>
      </c>
      <c r="E8" s="173">
        <v>121001</v>
      </c>
      <c r="F8" s="173">
        <v>127102</v>
      </c>
      <c r="G8" s="173">
        <v>133511</v>
      </c>
      <c r="I8" s="17"/>
    </row>
    <row r="9" spans="1:12" ht="15" customHeight="1" x14ac:dyDescent="0.2">
      <c r="A9" s="171" t="s">
        <v>415</v>
      </c>
      <c r="B9" s="172" t="s">
        <v>409</v>
      </c>
      <c r="C9" s="173">
        <v>109667</v>
      </c>
      <c r="D9" s="173">
        <v>115194</v>
      </c>
      <c r="E9" s="173">
        <v>121001</v>
      </c>
      <c r="F9" s="173">
        <v>127102</v>
      </c>
      <c r="G9" s="173">
        <v>133511</v>
      </c>
      <c r="I9" s="17"/>
    </row>
    <row r="10" spans="1:12" ht="15" customHeight="1" x14ac:dyDescent="0.2">
      <c r="A10" s="171" t="s">
        <v>416</v>
      </c>
      <c r="B10" s="172" t="s">
        <v>411</v>
      </c>
      <c r="C10" s="173">
        <v>93895</v>
      </c>
      <c r="D10" s="173">
        <v>98632</v>
      </c>
      <c r="E10" s="173">
        <v>103605</v>
      </c>
      <c r="F10" s="173">
        <v>108828</v>
      </c>
      <c r="G10" s="173">
        <v>114316</v>
      </c>
      <c r="I10" s="17"/>
    </row>
    <row r="11" spans="1:12" ht="15" customHeight="1" x14ac:dyDescent="0.2">
      <c r="A11" s="171" t="s">
        <v>417</v>
      </c>
      <c r="B11" s="172" t="s">
        <v>418</v>
      </c>
      <c r="C11" s="173">
        <v>114727</v>
      </c>
      <c r="D11" s="173">
        <v>120509</v>
      </c>
      <c r="E11" s="173">
        <v>126586</v>
      </c>
      <c r="F11" s="173">
        <v>132972</v>
      </c>
      <c r="G11" s="173">
        <v>139674</v>
      </c>
      <c r="I11" s="17"/>
    </row>
    <row r="12" spans="1:12" ht="15" customHeight="1" x14ac:dyDescent="0.2">
      <c r="A12" s="171" t="s">
        <v>419</v>
      </c>
      <c r="B12" s="172" t="s">
        <v>420</v>
      </c>
      <c r="C12" s="173">
        <v>101076</v>
      </c>
      <c r="D12" s="173">
        <v>106171</v>
      </c>
      <c r="E12" s="173">
        <v>111527</v>
      </c>
      <c r="F12" s="173">
        <v>117149</v>
      </c>
      <c r="G12" s="173">
        <v>123056</v>
      </c>
      <c r="I12" s="17"/>
    </row>
    <row r="13" spans="1:12" ht="15" customHeight="1" x14ac:dyDescent="0.2">
      <c r="A13" s="171" t="s">
        <v>421</v>
      </c>
      <c r="B13" s="172" t="s">
        <v>411</v>
      </c>
      <c r="C13" s="173">
        <v>93895</v>
      </c>
      <c r="D13" s="173">
        <v>98632</v>
      </c>
      <c r="E13" s="173">
        <v>103605</v>
      </c>
      <c r="F13" s="173">
        <v>108828</v>
      </c>
      <c r="G13" s="173">
        <v>114316</v>
      </c>
      <c r="I13" s="17"/>
    </row>
    <row r="14" spans="1:12" ht="15" customHeight="1" x14ac:dyDescent="0.2">
      <c r="A14" s="171" t="s">
        <v>422</v>
      </c>
      <c r="B14" s="172" t="s">
        <v>411</v>
      </c>
      <c r="C14" s="173">
        <v>93895</v>
      </c>
      <c r="D14" s="173">
        <v>98632</v>
      </c>
      <c r="E14" s="173">
        <v>103605</v>
      </c>
      <c r="F14" s="173">
        <v>108828</v>
      </c>
      <c r="G14" s="173">
        <v>114316</v>
      </c>
      <c r="I14" s="17"/>
    </row>
    <row r="15" spans="1:12" ht="15" customHeight="1" x14ac:dyDescent="0.2">
      <c r="A15" s="171" t="s">
        <v>423</v>
      </c>
      <c r="B15" s="172" t="s">
        <v>424</v>
      </c>
      <c r="C15" s="173">
        <v>140441</v>
      </c>
      <c r="D15" s="173">
        <v>147525</v>
      </c>
      <c r="E15" s="173">
        <v>154959</v>
      </c>
      <c r="F15" s="173">
        <v>162773</v>
      </c>
      <c r="G15" s="173">
        <v>170985</v>
      </c>
      <c r="I15" s="17"/>
    </row>
    <row r="16" spans="1:12" ht="15" customHeight="1" x14ac:dyDescent="0.2">
      <c r="A16" s="171" t="s">
        <v>425</v>
      </c>
      <c r="B16" s="172" t="s">
        <v>424</v>
      </c>
      <c r="C16" s="173">
        <v>140441</v>
      </c>
      <c r="D16" s="173">
        <v>147525</v>
      </c>
      <c r="E16" s="173">
        <v>154959</v>
      </c>
      <c r="F16" s="173">
        <v>162773</v>
      </c>
      <c r="G16" s="173">
        <v>170985</v>
      </c>
      <c r="I16" s="17"/>
    </row>
    <row r="17" spans="1:9" ht="15" customHeight="1" x14ac:dyDescent="0.2">
      <c r="A17" s="171" t="s">
        <v>426</v>
      </c>
      <c r="B17" s="172" t="s">
        <v>424</v>
      </c>
      <c r="C17" s="173">
        <v>140441</v>
      </c>
      <c r="D17" s="173">
        <v>147525</v>
      </c>
      <c r="E17" s="173">
        <v>154959</v>
      </c>
      <c r="F17" s="173">
        <v>162773</v>
      </c>
      <c r="G17" s="173">
        <v>170985</v>
      </c>
      <c r="I17" s="17"/>
    </row>
    <row r="18" spans="1:9" ht="15" customHeight="1" x14ac:dyDescent="0.2">
      <c r="A18" s="171" t="s">
        <v>427</v>
      </c>
      <c r="B18" s="172" t="s">
        <v>424</v>
      </c>
      <c r="C18" s="173">
        <v>140441</v>
      </c>
      <c r="D18" s="173">
        <v>147525</v>
      </c>
      <c r="E18" s="173">
        <v>154959</v>
      </c>
      <c r="F18" s="173">
        <v>162773</v>
      </c>
      <c r="G18" s="173">
        <v>170985</v>
      </c>
      <c r="I18" s="17"/>
    </row>
    <row r="19" spans="1:9" ht="15" customHeight="1" x14ac:dyDescent="0.2">
      <c r="A19" s="171" t="s">
        <v>428</v>
      </c>
      <c r="B19" s="172" t="s">
        <v>424</v>
      </c>
      <c r="C19" s="173">
        <v>140441</v>
      </c>
      <c r="D19" s="173">
        <v>147525</v>
      </c>
      <c r="E19" s="173">
        <v>154959</v>
      </c>
      <c r="F19" s="173">
        <v>162773</v>
      </c>
      <c r="G19" s="173">
        <v>170985</v>
      </c>
      <c r="I19" s="17"/>
    </row>
    <row r="20" spans="1:9" ht="15" customHeight="1" x14ac:dyDescent="0.2">
      <c r="A20" s="171" t="s">
        <v>429</v>
      </c>
      <c r="B20" s="172" t="s">
        <v>424</v>
      </c>
      <c r="C20" s="173">
        <v>140441</v>
      </c>
      <c r="D20" s="173">
        <v>147525</v>
      </c>
      <c r="E20" s="173">
        <v>154959</v>
      </c>
      <c r="F20" s="173">
        <v>162773</v>
      </c>
      <c r="G20" s="173">
        <v>170985</v>
      </c>
      <c r="I20" s="17"/>
    </row>
    <row r="21" spans="1:9" ht="15" customHeight="1" x14ac:dyDescent="0.2">
      <c r="A21" s="171" t="s">
        <v>430</v>
      </c>
      <c r="B21" s="172" t="s">
        <v>431</v>
      </c>
      <c r="C21" s="173">
        <v>155094</v>
      </c>
      <c r="D21" s="173">
        <v>162913</v>
      </c>
      <c r="E21" s="173">
        <v>171128</v>
      </c>
      <c r="F21" s="173">
        <v>179758</v>
      </c>
      <c r="G21" s="173">
        <v>188821</v>
      </c>
      <c r="I21" s="17"/>
    </row>
    <row r="22" spans="1:9" ht="15" customHeight="1" x14ac:dyDescent="0.2">
      <c r="A22" s="171" t="s">
        <v>432</v>
      </c>
      <c r="B22" s="172" t="s">
        <v>433</v>
      </c>
      <c r="C22" s="173">
        <v>175965</v>
      </c>
      <c r="D22" s="173">
        <v>184839</v>
      </c>
      <c r="E22" s="173">
        <v>194159</v>
      </c>
      <c r="F22" s="173">
        <v>203947</v>
      </c>
      <c r="G22" s="173">
        <v>214233</v>
      </c>
      <c r="I22" s="17"/>
    </row>
    <row r="23" spans="1:9" ht="15" customHeight="1" x14ac:dyDescent="0.2">
      <c r="A23" s="171" t="s">
        <v>434</v>
      </c>
      <c r="B23" s="172" t="s">
        <v>433</v>
      </c>
      <c r="C23" s="173">
        <v>175965</v>
      </c>
      <c r="D23" s="173">
        <v>184839</v>
      </c>
      <c r="E23" s="173">
        <v>194159</v>
      </c>
      <c r="F23" s="173">
        <v>203947</v>
      </c>
      <c r="G23" s="173">
        <v>214233</v>
      </c>
      <c r="I23" s="17"/>
    </row>
    <row r="24" spans="1:9" ht="15" customHeight="1" x14ac:dyDescent="0.2">
      <c r="A24" s="171" t="s">
        <v>435</v>
      </c>
      <c r="B24" s="172" t="s">
        <v>433</v>
      </c>
      <c r="C24" s="173">
        <v>175965</v>
      </c>
      <c r="D24" s="173">
        <v>184839</v>
      </c>
      <c r="E24" s="173">
        <v>194159</v>
      </c>
      <c r="F24" s="173">
        <v>203947</v>
      </c>
      <c r="G24" s="173">
        <v>214233</v>
      </c>
      <c r="I24" s="17"/>
    </row>
    <row r="25" spans="1:9" ht="15" customHeight="1" x14ac:dyDescent="0.2">
      <c r="A25" s="171" t="s">
        <v>436</v>
      </c>
      <c r="B25" s="172" t="s">
        <v>433</v>
      </c>
      <c r="C25" s="173">
        <v>175965</v>
      </c>
      <c r="D25" s="173">
        <v>184839</v>
      </c>
      <c r="E25" s="173">
        <v>194159</v>
      </c>
      <c r="F25" s="173">
        <v>203947</v>
      </c>
      <c r="G25" s="173">
        <v>214233</v>
      </c>
      <c r="I25" s="17"/>
    </row>
    <row r="26" spans="1:9" ht="15" customHeight="1" x14ac:dyDescent="0.2">
      <c r="A26" s="171" t="s">
        <v>437</v>
      </c>
      <c r="B26" s="172" t="s">
        <v>433</v>
      </c>
      <c r="C26" s="173">
        <v>175965</v>
      </c>
      <c r="D26" s="173">
        <v>184839</v>
      </c>
      <c r="E26" s="173">
        <v>194159</v>
      </c>
      <c r="F26" s="173">
        <v>203947</v>
      </c>
      <c r="G26" s="173">
        <v>214233</v>
      </c>
      <c r="I26" s="17"/>
    </row>
    <row r="27" spans="1:9" ht="15" customHeight="1" x14ac:dyDescent="0.2">
      <c r="A27" s="171" t="s">
        <v>438</v>
      </c>
      <c r="B27" s="172" t="s">
        <v>439</v>
      </c>
      <c r="C27" s="173">
        <v>164517</v>
      </c>
      <c r="D27" s="173">
        <v>172810</v>
      </c>
      <c r="E27" s="173">
        <v>181525</v>
      </c>
      <c r="F27" s="173">
        <v>190676</v>
      </c>
      <c r="G27" s="173">
        <v>200289</v>
      </c>
      <c r="I27" s="17"/>
    </row>
    <row r="28" spans="1:9" ht="15" customHeight="1" x14ac:dyDescent="0.2">
      <c r="A28" s="171" t="s">
        <v>440</v>
      </c>
      <c r="B28" s="172" t="s">
        <v>441</v>
      </c>
      <c r="C28" s="173">
        <v>78245</v>
      </c>
      <c r="D28" s="173">
        <v>82191</v>
      </c>
      <c r="E28" s="173">
        <v>86335</v>
      </c>
      <c r="F28" s="173">
        <v>90687</v>
      </c>
      <c r="G28" s="173">
        <v>95259</v>
      </c>
      <c r="I28" s="17"/>
    </row>
    <row r="29" spans="1:9" ht="15" customHeight="1" x14ac:dyDescent="0.2">
      <c r="A29" s="15" t="s">
        <v>442</v>
      </c>
      <c r="B29" s="166" t="s">
        <v>431</v>
      </c>
      <c r="C29" s="173">
        <v>155094</v>
      </c>
      <c r="D29" s="173">
        <v>162913</v>
      </c>
      <c r="E29" s="173">
        <v>171128</v>
      </c>
      <c r="F29" s="173">
        <v>179758</v>
      </c>
      <c r="G29" s="173">
        <v>188821</v>
      </c>
      <c r="I29" s="17"/>
    </row>
    <row r="30" spans="1:9" ht="15" customHeight="1" x14ac:dyDescent="0.2">
      <c r="A30" s="15" t="s">
        <v>443</v>
      </c>
      <c r="B30" s="166" t="s">
        <v>420</v>
      </c>
      <c r="C30" s="173">
        <v>101076</v>
      </c>
      <c r="D30" s="173">
        <v>106171</v>
      </c>
      <c r="E30" s="173">
        <v>111527</v>
      </c>
      <c r="F30" s="173">
        <v>117149</v>
      </c>
      <c r="G30" s="173">
        <v>123056</v>
      </c>
      <c r="I30" s="17"/>
    </row>
    <row r="31" spans="1:9" ht="15" customHeight="1" x14ac:dyDescent="0.2">
      <c r="A31" s="15" t="s">
        <v>444</v>
      </c>
      <c r="B31" s="166" t="s">
        <v>445</v>
      </c>
      <c r="C31" s="173">
        <v>159569</v>
      </c>
      <c r="D31" s="173">
        <v>167614</v>
      </c>
      <c r="E31" s="173">
        <v>176066</v>
      </c>
      <c r="F31" s="173">
        <v>184943</v>
      </c>
      <c r="G31" s="173">
        <v>194266</v>
      </c>
      <c r="I31" s="17"/>
    </row>
    <row r="32" spans="1:9" ht="15" customHeight="1" x14ac:dyDescent="0.2">
      <c r="A32" s="15" t="s">
        <v>446</v>
      </c>
      <c r="B32" s="166" t="s">
        <v>411</v>
      </c>
      <c r="C32" s="173">
        <v>93895</v>
      </c>
      <c r="D32" s="173">
        <v>98632</v>
      </c>
      <c r="E32" s="173">
        <v>103605</v>
      </c>
      <c r="F32" s="173">
        <v>108828</v>
      </c>
      <c r="G32" s="173">
        <v>114316</v>
      </c>
      <c r="I32" s="17"/>
    </row>
    <row r="33" spans="1:9" ht="15" customHeight="1" x14ac:dyDescent="0.2">
      <c r="A33" s="15" t="s">
        <v>447</v>
      </c>
      <c r="B33" s="166" t="s">
        <v>448</v>
      </c>
      <c r="C33" s="173">
        <v>82159</v>
      </c>
      <c r="D33" s="173">
        <v>86298</v>
      </c>
      <c r="E33" s="173">
        <v>90652</v>
      </c>
      <c r="F33" s="173">
        <v>95222</v>
      </c>
      <c r="G33" s="173">
        <v>100022</v>
      </c>
      <c r="I33" s="17"/>
    </row>
    <row r="34" spans="1:9" ht="15" customHeight="1" x14ac:dyDescent="0.2">
      <c r="A34" s="15" t="s">
        <v>449</v>
      </c>
      <c r="B34" s="166" t="s">
        <v>439</v>
      </c>
      <c r="C34" s="173">
        <v>164517</v>
      </c>
      <c r="D34" s="173">
        <v>172810</v>
      </c>
      <c r="E34" s="173">
        <v>181525</v>
      </c>
      <c r="F34" s="173">
        <v>190676</v>
      </c>
      <c r="G34" s="173">
        <v>200289</v>
      </c>
      <c r="I34" s="17"/>
    </row>
    <row r="35" spans="1:9" ht="15" customHeight="1" x14ac:dyDescent="0.2">
      <c r="A35" s="15" t="s">
        <v>450</v>
      </c>
      <c r="B35" s="166" t="s">
        <v>439</v>
      </c>
      <c r="C35" s="173">
        <v>164517</v>
      </c>
      <c r="D35" s="173">
        <v>172810</v>
      </c>
      <c r="E35" s="173">
        <v>181525</v>
      </c>
      <c r="F35" s="173">
        <v>190676</v>
      </c>
      <c r="G35" s="173">
        <v>200289</v>
      </c>
      <c r="I35" s="17"/>
    </row>
    <row r="36" spans="1:9" ht="15" customHeight="1" x14ac:dyDescent="0.2">
      <c r="A36" s="15" t="s">
        <v>451</v>
      </c>
      <c r="B36" s="166" t="s">
        <v>439</v>
      </c>
      <c r="C36" s="173">
        <v>164517</v>
      </c>
      <c r="D36" s="173">
        <v>172810</v>
      </c>
      <c r="E36" s="173">
        <v>181525</v>
      </c>
      <c r="F36" s="173">
        <v>190676</v>
      </c>
      <c r="G36" s="173">
        <v>200289</v>
      </c>
      <c r="I36" s="17"/>
    </row>
    <row r="37" spans="1:9" ht="15" customHeight="1" x14ac:dyDescent="0.2">
      <c r="A37" s="15" t="s">
        <v>452</v>
      </c>
      <c r="B37" s="166" t="s">
        <v>439</v>
      </c>
      <c r="C37" s="173">
        <v>164517</v>
      </c>
      <c r="D37" s="173">
        <v>172810</v>
      </c>
      <c r="E37" s="173">
        <v>181525</v>
      </c>
      <c r="F37" s="173">
        <v>190676</v>
      </c>
      <c r="G37" s="173">
        <v>200289</v>
      </c>
      <c r="I37" s="17"/>
    </row>
    <row r="38" spans="1:9" ht="15" customHeight="1" x14ac:dyDescent="0.2">
      <c r="A38" s="15" t="s">
        <v>453</v>
      </c>
      <c r="B38" s="166" t="s">
        <v>439</v>
      </c>
      <c r="C38" s="173">
        <v>164517</v>
      </c>
      <c r="D38" s="173">
        <v>172810</v>
      </c>
      <c r="E38" s="173">
        <v>181525</v>
      </c>
      <c r="F38" s="173">
        <v>190676</v>
      </c>
      <c r="G38" s="173">
        <v>200289</v>
      </c>
      <c r="I38" s="17"/>
    </row>
    <row r="39" spans="1:9" ht="15" customHeight="1" x14ac:dyDescent="0.2">
      <c r="A39" s="15" t="s">
        <v>454</v>
      </c>
      <c r="B39" s="166" t="s">
        <v>439</v>
      </c>
      <c r="C39" s="173">
        <v>164517</v>
      </c>
      <c r="D39" s="173">
        <v>172810</v>
      </c>
      <c r="E39" s="173">
        <v>181525</v>
      </c>
      <c r="F39" s="173">
        <v>190676</v>
      </c>
      <c r="G39" s="173">
        <v>200289</v>
      </c>
      <c r="I39" s="17"/>
    </row>
    <row r="40" spans="1:9" ht="15" customHeight="1" x14ac:dyDescent="0.2">
      <c r="A40" s="15" t="s">
        <v>455</v>
      </c>
      <c r="B40" s="166" t="s">
        <v>439</v>
      </c>
      <c r="C40" s="173">
        <v>164517</v>
      </c>
      <c r="D40" s="173">
        <v>172810</v>
      </c>
      <c r="E40" s="173">
        <v>181525</v>
      </c>
      <c r="F40" s="173">
        <v>190676</v>
      </c>
      <c r="G40" s="173">
        <v>200289</v>
      </c>
      <c r="I40" s="17"/>
    </row>
    <row r="41" spans="1:9" ht="15" customHeight="1" x14ac:dyDescent="0.2">
      <c r="A41" s="15" t="s">
        <v>456</v>
      </c>
      <c r="B41" s="166" t="s">
        <v>439</v>
      </c>
      <c r="C41" s="173">
        <v>164517</v>
      </c>
      <c r="D41" s="173">
        <v>172810</v>
      </c>
      <c r="E41" s="173">
        <v>181525</v>
      </c>
      <c r="F41" s="173">
        <v>190676</v>
      </c>
      <c r="G41" s="173">
        <v>200289</v>
      </c>
      <c r="I41" s="17"/>
    </row>
    <row r="42" spans="1:9" ht="15" customHeight="1" x14ac:dyDescent="0.2">
      <c r="A42" s="15" t="s">
        <v>457</v>
      </c>
      <c r="B42" s="166" t="s">
        <v>439</v>
      </c>
      <c r="C42" s="173">
        <v>164517</v>
      </c>
      <c r="D42" s="173">
        <v>172810</v>
      </c>
      <c r="E42" s="173">
        <v>181525</v>
      </c>
      <c r="F42" s="173">
        <v>190676</v>
      </c>
      <c r="G42" s="173">
        <v>200289</v>
      </c>
      <c r="I42" s="17"/>
    </row>
    <row r="43" spans="1:9" ht="15" customHeight="1" x14ac:dyDescent="0.2">
      <c r="A43" s="15" t="s">
        <v>458</v>
      </c>
      <c r="B43" s="166" t="s">
        <v>431</v>
      </c>
      <c r="C43" s="173">
        <v>155094</v>
      </c>
      <c r="D43" s="173">
        <v>162913</v>
      </c>
      <c r="E43" s="173">
        <v>171128</v>
      </c>
      <c r="F43" s="173">
        <v>179758</v>
      </c>
      <c r="G43" s="173">
        <v>188821</v>
      </c>
      <c r="I43" s="17"/>
    </row>
    <row r="44" spans="1:9" ht="15" customHeight="1" x14ac:dyDescent="0.2">
      <c r="A44" s="15" t="s">
        <v>459</v>
      </c>
      <c r="B44" s="166" t="s">
        <v>460</v>
      </c>
      <c r="C44" s="173">
        <v>151027</v>
      </c>
      <c r="D44" s="173">
        <v>158646</v>
      </c>
      <c r="E44" s="173">
        <v>166640</v>
      </c>
      <c r="F44" s="173">
        <v>175043</v>
      </c>
      <c r="G44" s="173">
        <v>183871</v>
      </c>
      <c r="I44" s="17"/>
    </row>
    <row r="45" spans="1:9" ht="15" customHeight="1" x14ac:dyDescent="0.2">
      <c r="A45" s="15" t="s">
        <v>461</v>
      </c>
      <c r="B45" s="166" t="s">
        <v>431</v>
      </c>
      <c r="C45" s="173">
        <v>155094</v>
      </c>
      <c r="D45" s="173">
        <v>162913</v>
      </c>
      <c r="E45" s="173">
        <v>171128</v>
      </c>
      <c r="F45" s="173">
        <v>179758</v>
      </c>
      <c r="G45" s="173">
        <v>188821</v>
      </c>
      <c r="I45" s="17"/>
    </row>
    <row r="46" spans="1:9" ht="15" customHeight="1" x14ac:dyDescent="0.2">
      <c r="A46" s="15" t="s">
        <v>462</v>
      </c>
      <c r="B46" s="166" t="s">
        <v>439</v>
      </c>
      <c r="C46" s="173">
        <v>164517</v>
      </c>
      <c r="D46" s="173">
        <v>172810</v>
      </c>
      <c r="E46" s="173">
        <v>181525</v>
      </c>
      <c r="F46" s="173">
        <v>190676</v>
      </c>
      <c r="G46" s="173">
        <v>200289</v>
      </c>
      <c r="I46" s="17"/>
    </row>
    <row r="47" spans="1:9" ht="15" customHeight="1" x14ac:dyDescent="0.2">
      <c r="A47" s="15" t="s">
        <v>463</v>
      </c>
      <c r="B47" s="166" t="s">
        <v>424</v>
      </c>
      <c r="C47" s="173">
        <v>140441</v>
      </c>
      <c r="D47" s="173">
        <v>147525</v>
      </c>
      <c r="E47" s="173">
        <v>154959</v>
      </c>
      <c r="F47" s="173">
        <v>162773</v>
      </c>
      <c r="G47" s="173">
        <v>170985</v>
      </c>
      <c r="I47" s="17"/>
    </row>
    <row r="48" spans="1:9" ht="15" customHeight="1" x14ac:dyDescent="0.2">
      <c r="A48" s="15" t="s">
        <v>464</v>
      </c>
      <c r="B48" s="166" t="s">
        <v>445</v>
      </c>
      <c r="C48" s="173">
        <v>159569</v>
      </c>
      <c r="D48" s="173">
        <v>167614</v>
      </c>
      <c r="E48" s="173">
        <v>176066</v>
      </c>
      <c r="F48" s="173">
        <v>184943</v>
      </c>
      <c r="G48" s="173">
        <v>194266</v>
      </c>
      <c r="I48" s="17"/>
    </row>
    <row r="49" spans="1:9" ht="15" customHeight="1" x14ac:dyDescent="0.2">
      <c r="A49" s="15" t="s">
        <v>465</v>
      </c>
      <c r="B49" s="166" t="s">
        <v>445</v>
      </c>
      <c r="C49" s="173">
        <v>159569</v>
      </c>
      <c r="D49" s="173">
        <v>167614</v>
      </c>
      <c r="E49" s="173">
        <v>176066</v>
      </c>
      <c r="F49" s="173">
        <v>184943</v>
      </c>
      <c r="G49" s="173">
        <v>194266</v>
      </c>
      <c r="I49" s="17"/>
    </row>
    <row r="50" spans="1:9" ht="15" customHeight="1" x14ac:dyDescent="0.2">
      <c r="A50" s="15" t="s">
        <v>466</v>
      </c>
      <c r="B50" s="166" t="s">
        <v>460</v>
      </c>
      <c r="C50" s="173">
        <v>151027</v>
      </c>
      <c r="D50" s="173">
        <v>158646</v>
      </c>
      <c r="E50" s="173">
        <v>166640</v>
      </c>
      <c r="F50" s="173">
        <v>175043</v>
      </c>
      <c r="G50" s="173">
        <v>183871</v>
      </c>
      <c r="I50" s="17"/>
    </row>
    <row r="51" spans="1:9" ht="15" customHeight="1" x14ac:dyDescent="0.2">
      <c r="A51" s="15" t="s">
        <v>467</v>
      </c>
      <c r="B51" s="166" t="s">
        <v>424</v>
      </c>
      <c r="C51" s="173">
        <v>140441</v>
      </c>
      <c r="D51" s="173">
        <v>147525</v>
      </c>
      <c r="E51" s="173">
        <v>154959</v>
      </c>
      <c r="F51" s="173">
        <v>162773</v>
      </c>
      <c r="G51" s="173">
        <v>170985</v>
      </c>
      <c r="I51" s="17"/>
    </row>
    <row r="52" spans="1:9" ht="15" customHeight="1" x14ac:dyDescent="0.2">
      <c r="A52" s="15" t="s">
        <v>468</v>
      </c>
      <c r="B52" s="166" t="s">
        <v>460</v>
      </c>
      <c r="C52" s="173">
        <v>151027</v>
      </c>
      <c r="D52" s="173">
        <v>158646</v>
      </c>
      <c r="E52" s="173">
        <v>166640</v>
      </c>
      <c r="F52" s="173">
        <v>175043</v>
      </c>
      <c r="G52" s="173">
        <v>183871</v>
      </c>
      <c r="I52" s="17"/>
    </row>
    <row r="53" spans="1:9" ht="15" customHeight="1" x14ac:dyDescent="0.2">
      <c r="A53" s="15" t="s">
        <v>469</v>
      </c>
      <c r="B53" s="166" t="s">
        <v>460</v>
      </c>
      <c r="C53" s="173">
        <v>151027</v>
      </c>
      <c r="D53" s="173">
        <v>158646</v>
      </c>
      <c r="E53" s="173">
        <v>166640</v>
      </c>
      <c r="F53" s="173">
        <v>175043</v>
      </c>
      <c r="G53" s="173">
        <v>183871</v>
      </c>
      <c r="I53" s="17"/>
    </row>
    <row r="54" spans="1:9" ht="15" customHeight="1" x14ac:dyDescent="0.2">
      <c r="A54" s="15" t="s">
        <v>470</v>
      </c>
      <c r="B54" s="166" t="s">
        <v>460</v>
      </c>
      <c r="C54" s="173">
        <v>151027</v>
      </c>
      <c r="D54" s="173">
        <v>158646</v>
      </c>
      <c r="E54" s="173">
        <v>166640</v>
      </c>
      <c r="F54" s="173">
        <v>175043</v>
      </c>
      <c r="G54" s="173">
        <v>183871</v>
      </c>
      <c r="I54" s="17"/>
    </row>
    <row r="55" spans="1:9" ht="15" customHeight="1" x14ac:dyDescent="0.2">
      <c r="A55" s="15" t="s">
        <v>471</v>
      </c>
      <c r="B55" s="166" t="s">
        <v>460</v>
      </c>
      <c r="C55" s="173">
        <v>151027</v>
      </c>
      <c r="D55" s="173">
        <v>158646</v>
      </c>
      <c r="E55" s="173">
        <v>166640</v>
      </c>
      <c r="F55" s="173">
        <v>175043</v>
      </c>
      <c r="G55" s="173">
        <v>183871</v>
      </c>
      <c r="I55" s="17"/>
    </row>
    <row r="56" spans="1:9" ht="15" customHeight="1" x14ac:dyDescent="0.2">
      <c r="A56" s="15" t="s">
        <v>472</v>
      </c>
      <c r="B56" s="166" t="s">
        <v>439</v>
      </c>
      <c r="C56" s="173">
        <v>164517</v>
      </c>
      <c r="D56" s="173">
        <v>172810</v>
      </c>
      <c r="E56" s="173">
        <v>181525</v>
      </c>
      <c r="F56" s="173">
        <v>190676</v>
      </c>
      <c r="G56" s="173">
        <v>200289</v>
      </c>
      <c r="I56" s="17"/>
    </row>
    <row r="57" spans="1:9" ht="15" customHeight="1" x14ac:dyDescent="0.2">
      <c r="A57" s="15" t="s">
        <v>473</v>
      </c>
      <c r="B57" s="166" t="s">
        <v>460</v>
      </c>
      <c r="C57" s="173">
        <v>151027</v>
      </c>
      <c r="D57" s="173">
        <v>158646</v>
      </c>
      <c r="E57" s="173">
        <v>166640</v>
      </c>
      <c r="F57" s="173">
        <v>175043</v>
      </c>
      <c r="G57" s="173">
        <v>183871</v>
      </c>
      <c r="I57" s="17"/>
    </row>
    <row r="58" spans="1:9" ht="15" customHeight="1" x14ac:dyDescent="0.2">
      <c r="A58" s="15" t="s">
        <v>474</v>
      </c>
      <c r="B58" s="166" t="s">
        <v>460</v>
      </c>
      <c r="C58" s="173">
        <v>151027</v>
      </c>
      <c r="D58" s="173">
        <v>158646</v>
      </c>
      <c r="E58" s="173">
        <v>166640</v>
      </c>
      <c r="F58" s="173">
        <v>175043</v>
      </c>
      <c r="G58" s="173">
        <v>183871</v>
      </c>
      <c r="I58" s="17"/>
    </row>
    <row r="59" spans="1:9" ht="15" customHeight="1" x14ac:dyDescent="0.2">
      <c r="A59" s="15" t="s">
        <v>475</v>
      </c>
      <c r="B59" s="166" t="s">
        <v>431</v>
      </c>
      <c r="C59" s="173">
        <v>155094</v>
      </c>
      <c r="D59" s="173">
        <v>162913</v>
      </c>
      <c r="E59" s="173">
        <v>171128</v>
      </c>
      <c r="F59" s="173">
        <v>179758</v>
      </c>
      <c r="G59" s="173">
        <v>188821</v>
      </c>
      <c r="I59" s="17"/>
    </row>
    <row r="60" spans="1:9" ht="15" customHeight="1" x14ac:dyDescent="0.2">
      <c r="A60" s="15" t="s">
        <v>476</v>
      </c>
      <c r="B60" s="166" t="s">
        <v>445</v>
      </c>
      <c r="C60" s="173">
        <v>159569</v>
      </c>
      <c r="D60" s="173">
        <v>167614</v>
      </c>
      <c r="E60" s="173">
        <v>176066</v>
      </c>
      <c r="F60" s="173">
        <v>184943</v>
      </c>
      <c r="G60" s="173">
        <v>194266</v>
      </c>
      <c r="I60" s="17"/>
    </row>
    <row r="61" spans="1:9" ht="15" customHeight="1" x14ac:dyDescent="0.2">
      <c r="A61" s="15" t="s">
        <v>477</v>
      </c>
      <c r="B61" s="166" t="s">
        <v>445</v>
      </c>
      <c r="C61" s="173">
        <v>159569</v>
      </c>
      <c r="D61" s="173">
        <v>167614</v>
      </c>
      <c r="E61" s="173">
        <v>176066</v>
      </c>
      <c r="F61" s="173">
        <v>184943</v>
      </c>
      <c r="G61" s="173">
        <v>194266</v>
      </c>
      <c r="I61" s="17"/>
    </row>
    <row r="62" spans="1:9" ht="15" customHeight="1" x14ac:dyDescent="0.2">
      <c r="A62" s="15" t="s">
        <v>478</v>
      </c>
      <c r="B62" s="166" t="s">
        <v>431</v>
      </c>
      <c r="C62" s="173">
        <v>155094</v>
      </c>
      <c r="D62" s="173">
        <v>162913</v>
      </c>
      <c r="E62" s="173">
        <v>171128</v>
      </c>
      <c r="F62" s="173">
        <v>179758</v>
      </c>
      <c r="G62" s="173">
        <v>188821</v>
      </c>
      <c r="I62" s="17"/>
    </row>
    <row r="63" spans="1:9" ht="15" customHeight="1" x14ac:dyDescent="0.2">
      <c r="A63" s="15" t="s">
        <v>479</v>
      </c>
      <c r="B63" s="166" t="s">
        <v>424</v>
      </c>
      <c r="C63" s="173">
        <v>140441</v>
      </c>
      <c r="D63" s="173">
        <v>147525</v>
      </c>
      <c r="E63" s="173">
        <v>154959</v>
      </c>
      <c r="F63" s="173">
        <v>162773</v>
      </c>
      <c r="G63" s="173">
        <v>170985</v>
      </c>
      <c r="I63" s="17"/>
    </row>
    <row r="64" spans="1:9" ht="15" customHeight="1" x14ac:dyDescent="0.2">
      <c r="A64" s="15" t="s">
        <v>480</v>
      </c>
      <c r="B64" s="166" t="s">
        <v>431</v>
      </c>
      <c r="C64" s="173">
        <v>155094</v>
      </c>
      <c r="D64" s="173">
        <v>162913</v>
      </c>
      <c r="E64" s="173">
        <v>171128</v>
      </c>
      <c r="F64" s="173">
        <v>179758</v>
      </c>
      <c r="G64" s="173">
        <v>188821</v>
      </c>
      <c r="I64" s="17"/>
    </row>
    <row r="65" spans="1:9" ht="15" customHeight="1" x14ac:dyDescent="0.2">
      <c r="A65" s="15" t="s">
        <v>481</v>
      </c>
      <c r="B65" s="166" t="s">
        <v>420</v>
      </c>
      <c r="C65" s="173">
        <v>101076</v>
      </c>
      <c r="D65" s="173">
        <v>106171</v>
      </c>
      <c r="E65" s="173">
        <v>111527</v>
      </c>
      <c r="F65" s="173">
        <v>117149</v>
      </c>
      <c r="G65" s="173">
        <v>123056</v>
      </c>
      <c r="I65" s="17"/>
    </row>
    <row r="66" spans="1:9" ht="15" customHeight="1" x14ac:dyDescent="0.2">
      <c r="A66" s="15" t="s">
        <v>482</v>
      </c>
      <c r="B66" s="166" t="s">
        <v>413</v>
      </c>
      <c r="C66" s="173">
        <v>97307</v>
      </c>
      <c r="D66" s="173">
        <v>102216</v>
      </c>
      <c r="E66" s="173">
        <v>107372</v>
      </c>
      <c r="F66" s="173">
        <v>112783</v>
      </c>
      <c r="G66" s="173">
        <v>118471</v>
      </c>
      <c r="I66" s="17"/>
    </row>
    <row r="67" spans="1:9" ht="15" customHeight="1" x14ac:dyDescent="0.2">
      <c r="A67" s="15" t="s">
        <v>483</v>
      </c>
      <c r="B67" s="166" t="s">
        <v>431</v>
      </c>
      <c r="C67" s="173">
        <v>155094</v>
      </c>
      <c r="D67" s="173">
        <v>162913</v>
      </c>
      <c r="E67" s="173">
        <v>171128</v>
      </c>
      <c r="F67" s="173">
        <v>179758</v>
      </c>
      <c r="G67" s="173">
        <v>188821</v>
      </c>
      <c r="I67" s="17"/>
    </row>
    <row r="68" spans="1:9" ht="15" customHeight="1" x14ac:dyDescent="0.2">
      <c r="A68" s="15" t="s">
        <v>484</v>
      </c>
      <c r="B68" s="166" t="s">
        <v>424</v>
      </c>
      <c r="C68" s="173">
        <v>140441</v>
      </c>
      <c r="D68" s="173">
        <v>147525</v>
      </c>
      <c r="E68" s="173">
        <v>154959</v>
      </c>
      <c r="F68" s="173">
        <v>162773</v>
      </c>
      <c r="G68" s="173">
        <v>170985</v>
      </c>
      <c r="I68" s="17"/>
    </row>
    <row r="69" spans="1:9" ht="15" customHeight="1" x14ac:dyDescent="0.2">
      <c r="A69" s="15" t="s">
        <v>485</v>
      </c>
      <c r="B69" s="166" t="s">
        <v>460</v>
      </c>
      <c r="C69" s="173">
        <v>151027</v>
      </c>
      <c r="D69" s="173">
        <v>158646</v>
      </c>
      <c r="E69" s="173">
        <v>166640</v>
      </c>
      <c r="F69" s="173">
        <v>175043</v>
      </c>
      <c r="G69" s="173">
        <v>183871</v>
      </c>
      <c r="I69" s="17"/>
    </row>
    <row r="70" spans="1:9" ht="15" customHeight="1" x14ac:dyDescent="0.2">
      <c r="A70" s="15" t="s">
        <v>62</v>
      </c>
      <c r="B70" s="166" t="s">
        <v>418</v>
      </c>
      <c r="C70" s="173">
        <v>114727</v>
      </c>
      <c r="D70" s="173">
        <v>120509</v>
      </c>
      <c r="E70" s="173">
        <v>126586</v>
      </c>
      <c r="F70" s="173">
        <v>132972</v>
      </c>
      <c r="G70" s="173">
        <v>139674</v>
      </c>
      <c r="I70" s="17"/>
    </row>
    <row r="71" spans="1:9" ht="15" customHeight="1" x14ac:dyDescent="0.2">
      <c r="A71" s="15" t="s">
        <v>486</v>
      </c>
      <c r="B71" s="166" t="s">
        <v>418</v>
      </c>
      <c r="C71" s="173">
        <v>114727</v>
      </c>
      <c r="D71" s="173">
        <v>120509</v>
      </c>
      <c r="E71" s="173">
        <v>126586</v>
      </c>
      <c r="F71" s="173">
        <v>132972</v>
      </c>
      <c r="G71" s="173">
        <v>139674</v>
      </c>
      <c r="I71" s="17"/>
    </row>
    <row r="72" spans="1:9" ht="15" customHeight="1" x14ac:dyDescent="0.2">
      <c r="A72" s="15" t="s">
        <v>487</v>
      </c>
      <c r="B72" s="166" t="s">
        <v>418</v>
      </c>
      <c r="C72" s="173">
        <v>114727</v>
      </c>
      <c r="D72" s="173">
        <v>120509</v>
      </c>
      <c r="E72" s="173">
        <v>126586</v>
      </c>
      <c r="F72" s="173">
        <v>132972</v>
      </c>
      <c r="G72" s="173">
        <v>139674</v>
      </c>
      <c r="I72" s="17"/>
    </row>
    <row r="73" spans="1:9" ht="15" customHeight="1" x14ac:dyDescent="0.2">
      <c r="A73" s="15" t="s">
        <v>488</v>
      </c>
      <c r="B73" s="166" t="s">
        <v>405</v>
      </c>
      <c r="C73" s="173">
        <v>105195</v>
      </c>
      <c r="D73" s="173">
        <v>110497</v>
      </c>
      <c r="E73" s="173">
        <v>116069</v>
      </c>
      <c r="F73" s="173">
        <v>121918</v>
      </c>
      <c r="G73" s="173">
        <v>128071</v>
      </c>
      <c r="I73" s="17"/>
    </row>
    <row r="74" spans="1:9" ht="15" customHeight="1" x14ac:dyDescent="0.2">
      <c r="A74" s="15" t="s">
        <v>489</v>
      </c>
      <c r="B74" s="166" t="s">
        <v>424</v>
      </c>
      <c r="C74" s="173">
        <v>140441</v>
      </c>
      <c r="D74" s="173">
        <v>147525</v>
      </c>
      <c r="E74" s="173">
        <v>154959</v>
      </c>
      <c r="F74" s="173">
        <v>162773</v>
      </c>
      <c r="G74" s="173">
        <v>170985</v>
      </c>
      <c r="I74" s="17"/>
    </row>
    <row r="75" spans="1:9" ht="15" customHeight="1" x14ac:dyDescent="0.2">
      <c r="A75" s="15" t="s">
        <v>490</v>
      </c>
      <c r="B75" s="166" t="s">
        <v>403</v>
      </c>
      <c r="C75" s="173">
        <v>120138</v>
      </c>
      <c r="D75" s="173">
        <v>126195</v>
      </c>
      <c r="E75" s="173">
        <v>132557</v>
      </c>
      <c r="F75" s="173">
        <v>139241</v>
      </c>
      <c r="G75" s="173">
        <v>146263</v>
      </c>
      <c r="I75" s="17"/>
    </row>
    <row r="76" spans="1:9" ht="15" customHeight="1" x14ac:dyDescent="0.2">
      <c r="A76" s="15" t="s">
        <v>491</v>
      </c>
      <c r="B76" s="166" t="s">
        <v>405</v>
      </c>
      <c r="C76" s="173">
        <v>105195</v>
      </c>
      <c r="D76" s="173">
        <v>110497</v>
      </c>
      <c r="E76" s="173">
        <v>116069</v>
      </c>
      <c r="F76" s="173">
        <v>121918</v>
      </c>
      <c r="G76" s="173">
        <v>128071</v>
      </c>
      <c r="I76" s="17"/>
    </row>
    <row r="77" spans="1:9" ht="15" customHeight="1" x14ac:dyDescent="0.2">
      <c r="A77" s="15" t="s">
        <v>492</v>
      </c>
      <c r="B77" s="166" t="s">
        <v>403</v>
      </c>
      <c r="C77" s="173">
        <v>120138</v>
      </c>
      <c r="D77" s="173">
        <v>126195</v>
      </c>
      <c r="E77" s="173">
        <v>132557</v>
      </c>
      <c r="F77" s="173">
        <v>139241</v>
      </c>
      <c r="G77" s="173">
        <v>146263</v>
      </c>
      <c r="I77" s="17"/>
    </row>
    <row r="78" spans="1:9" ht="15" customHeight="1" x14ac:dyDescent="0.2">
      <c r="A78" s="15" t="s">
        <v>493</v>
      </c>
      <c r="B78" s="166" t="s">
        <v>418</v>
      </c>
      <c r="C78" s="173">
        <v>114727</v>
      </c>
      <c r="D78" s="173">
        <v>120509</v>
      </c>
      <c r="E78" s="173">
        <v>126586</v>
      </c>
      <c r="F78" s="173">
        <v>132972</v>
      </c>
      <c r="G78" s="173">
        <v>139674</v>
      </c>
      <c r="I78" s="17"/>
    </row>
    <row r="79" spans="1:9" ht="15" customHeight="1" x14ac:dyDescent="0.2">
      <c r="A79" s="15" t="s">
        <v>494</v>
      </c>
      <c r="B79" s="166" t="s">
        <v>405</v>
      </c>
      <c r="C79" s="173">
        <v>105195</v>
      </c>
      <c r="D79" s="173">
        <v>110497</v>
      </c>
      <c r="E79" s="173">
        <v>116069</v>
      </c>
      <c r="F79" s="173">
        <v>121918</v>
      </c>
      <c r="G79" s="173">
        <v>128071</v>
      </c>
      <c r="I79" s="17"/>
    </row>
    <row r="80" spans="1:9" ht="15" customHeight="1" x14ac:dyDescent="0.2">
      <c r="A80" s="15" t="s">
        <v>495</v>
      </c>
      <c r="B80" s="166" t="s">
        <v>418</v>
      </c>
      <c r="C80" s="173">
        <v>114727</v>
      </c>
      <c r="D80" s="173">
        <v>120509</v>
      </c>
      <c r="E80" s="173">
        <v>126586</v>
      </c>
      <c r="F80" s="173">
        <v>132972</v>
      </c>
      <c r="G80" s="173">
        <v>139674</v>
      </c>
      <c r="I80" s="17"/>
    </row>
    <row r="81" spans="1:9" ht="15" customHeight="1" x14ac:dyDescent="0.2">
      <c r="A81" s="15" t="s">
        <v>496</v>
      </c>
      <c r="B81" s="166" t="s">
        <v>424</v>
      </c>
      <c r="C81" s="173">
        <v>140441</v>
      </c>
      <c r="D81" s="173">
        <v>147525</v>
      </c>
      <c r="E81" s="173">
        <v>154959</v>
      </c>
      <c r="F81" s="173">
        <v>162773</v>
      </c>
      <c r="G81" s="173">
        <v>170985</v>
      </c>
      <c r="I81" s="17"/>
    </row>
    <row r="82" spans="1:9" ht="15" customHeight="1" x14ac:dyDescent="0.2">
      <c r="A82" s="15" t="s">
        <v>497</v>
      </c>
      <c r="B82" s="166" t="s">
        <v>424</v>
      </c>
      <c r="C82" s="173">
        <v>140441</v>
      </c>
      <c r="D82" s="173">
        <v>147525</v>
      </c>
      <c r="E82" s="173">
        <v>154959</v>
      </c>
      <c r="F82" s="173">
        <v>162773</v>
      </c>
      <c r="G82" s="173">
        <v>170985</v>
      </c>
      <c r="I82" s="17"/>
    </row>
    <row r="83" spans="1:9" ht="15" customHeight="1" x14ac:dyDescent="0.2">
      <c r="A83" s="15" t="s">
        <v>498</v>
      </c>
      <c r="B83" s="166" t="s">
        <v>405</v>
      </c>
      <c r="C83" s="173">
        <v>105195</v>
      </c>
      <c r="D83" s="173">
        <v>110497</v>
      </c>
      <c r="E83" s="173">
        <v>116069</v>
      </c>
      <c r="F83" s="173">
        <v>121918</v>
      </c>
      <c r="G83" s="173">
        <v>128071</v>
      </c>
      <c r="I83" s="17"/>
    </row>
    <row r="84" spans="1:9" ht="15" customHeight="1" x14ac:dyDescent="0.2">
      <c r="A84" s="15" t="s">
        <v>499</v>
      </c>
      <c r="B84" s="166" t="s">
        <v>403</v>
      </c>
      <c r="C84" s="173">
        <v>120138</v>
      </c>
      <c r="D84" s="173">
        <v>126195</v>
      </c>
      <c r="E84" s="173">
        <v>132557</v>
      </c>
      <c r="F84" s="173">
        <v>139241</v>
      </c>
      <c r="G84" s="173">
        <v>146263</v>
      </c>
      <c r="I84" s="17"/>
    </row>
    <row r="85" spans="1:9" ht="15" customHeight="1" x14ac:dyDescent="0.2">
      <c r="A85" s="15" t="s">
        <v>500</v>
      </c>
      <c r="B85" s="166" t="s">
        <v>424</v>
      </c>
      <c r="C85" s="173">
        <v>140441</v>
      </c>
      <c r="D85" s="173">
        <v>147525</v>
      </c>
      <c r="E85" s="173">
        <v>154959</v>
      </c>
      <c r="F85" s="173">
        <v>162773</v>
      </c>
      <c r="G85" s="173">
        <v>170985</v>
      </c>
      <c r="I85" s="17"/>
    </row>
    <row r="86" spans="1:9" ht="15" customHeight="1" x14ac:dyDescent="0.2">
      <c r="A86" s="15" t="s">
        <v>501</v>
      </c>
      <c r="B86" s="166" t="s">
        <v>418</v>
      </c>
      <c r="C86" s="173">
        <v>114727</v>
      </c>
      <c r="D86" s="173">
        <v>120509</v>
      </c>
      <c r="E86" s="173">
        <v>126586</v>
      </c>
      <c r="F86" s="173">
        <v>132972</v>
      </c>
      <c r="G86" s="173">
        <v>139674</v>
      </c>
      <c r="I86" s="17"/>
    </row>
    <row r="87" spans="1:9" ht="15" customHeight="1" x14ac:dyDescent="0.2">
      <c r="A87" s="15" t="s">
        <v>502</v>
      </c>
      <c r="B87" s="166" t="s">
        <v>418</v>
      </c>
      <c r="C87" s="173">
        <v>114727</v>
      </c>
      <c r="D87" s="173">
        <v>120509</v>
      </c>
      <c r="E87" s="173">
        <v>126586</v>
      </c>
      <c r="F87" s="173">
        <v>132972</v>
      </c>
      <c r="G87" s="173">
        <v>139674</v>
      </c>
      <c r="I87" s="17"/>
    </row>
    <row r="88" spans="1:9" ht="15" customHeight="1" x14ac:dyDescent="0.2">
      <c r="A88" s="15" t="s">
        <v>503</v>
      </c>
      <c r="B88" s="166" t="s">
        <v>409</v>
      </c>
      <c r="C88" s="173">
        <v>109667</v>
      </c>
      <c r="D88" s="173">
        <v>115194</v>
      </c>
      <c r="E88" s="173">
        <v>121001</v>
      </c>
      <c r="F88" s="173">
        <v>127102</v>
      </c>
      <c r="G88" s="173">
        <v>133511</v>
      </c>
      <c r="I88" s="17"/>
    </row>
    <row r="89" spans="1:9" ht="15" customHeight="1" x14ac:dyDescent="0.2">
      <c r="A89" s="15" t="s">
        <v>504</v>
      </c>
      <c r="B89" s="166" t="s">
        <v>424</v>
      </c>
      <c r="C89" s="173">
        <v>140441</v>
      </c>
      <c r="D89" s="173">
        <v>147525</v>
      </c>
      <c r="E89" s="173">
        <v>154959</v>
      </c>
      <c r="F89" s="173">
        <v>162773</v>
      </c>
      <c r="G89" s="173">
        <v>170985</v>
      </c>
      <c r="I89" s="17"/>
    </row>
    <row r="90" spans="1:9" ht="15" customHeight="1" x14ac:dyDescent="0.2">
      <c r="A90" s="15" t="s">
        <v>505</v>
      </c>
      <c r="B90" s="166" t="s">
        <v>409</v>
      </c>
      <c r="C90" s="173">
        <v>109667</v>
      </c>
      <c r="D90" s="173">
        <v>115194</v>
      </c>
      <c r="E90" s="173">
        <v>121001</v>
      </c>
      <c r="F90" s="173">
        <v>127102</v>
      </c>
      <c r="G90" s="173">
        <v>133511</v>
      </c>
      <c r="I90" s="17"/>
    </row>
    <row r="91" spans="1:9" ht="15" customHeight="1" x14ac:dyDescent="0.2">
      <c r="A91" s="15" t="s">
        <v>506</v>
      </c>
      <c r="B91" s="166" t="s">
        <v>424</v>
      </c>
      <c r="C91" s="173">
        <v>140441</v>
      </c>
      <c r="D91" s="173">
        <v>147525</v>
      </c>
      <c r="E91" s="173">
        <v>154959</v>
      </c>
      <c r="F91" s="173">
        <v>162773</v>
      </c>
      <c r="G91" s="173">
        <v>170985</v>
      </c>
      <c r="I91" s="17"/>
    </row>
    <row r="92" spans="1:9" ht="15" customHeight="1" x14ac:dyDescent="0.2">
      <c r="A92" s="15" t="s">
        <v>507</v>
      </c>
      <c r="B92" s="166" t="s">
        <v>445</v>
      </c>
      <c r="C92" s="173">
        <v>159569</v>
      </c>
      <c r="D92" s="173">
        <v>167614</v>
      </c>
      <c r="E92" s="173">
        <v>176066</v>
      </c>
      <c r="F92" s="173">
        <v>184943</v>
      </c>
      <c r="G92" s="173">
        <v>194266</v>
      </c>
      <c r="I92" s="17"/>
    </row>
    <row r="93" spans="1:9" ht="15" customHeight="1" x14ac:dyDescent="0.2">
      <c r="A93" s="15" t="s">
        <v>508</v>
      </c>
      <c r="B93" s="166" t="s">
        <v>431</v>
      </c>
      <c r="C93" s="173">
        <v>155094</v>
      </c>
      <c r="D93" s="173">
        <v>162913</v>
      </c>
      <c r="E93" s="173">
        <v>171128</v>
      </c>
      <c r="F93" s="173">
        <v>179758</v>
      </c>
      <c r="G93" s="173">
        <v>188821</v>
      </c>
      <c r="I93" s="17"/>
    </row>
    <row r="94" spans="1:9" ht="15" customHeight="1" x14ac:dyDescent="0.2">
      <c r="A94" s="15" t="s">
        <v>509</v>
      </c>
      <c r="B94" s="166" t="s">
        <v>418</v>
      </c>
      <c r="C94" s="173">
        <v>114727</v>
      </c>
      <c r="D94" s="173">
        <v>120509</v>
      </c>
      <c r="E94" s="173">
        <v>126586</v>
      </c>
      <c r="F94" s="173">
        <v>132972</v>
      </c>
      <c r="G94" s="173">
        <v>139674</v>
      </c>
      <c r="I94" s="17"/>
    </row>
    <row r="95" spans="1:9" ht="15" customHeight="1" x14ac:dyDescent="0.2">
      <c r="A95" s="15" t="s">
        <v>510</v>
      </c>
      <c r="B95" s="166" t="s">
        <v>418</v>
      </c>
      <c r="C95" s="173">
        <v>114727</v>
      </c>
      <c r="D95" s="173">
        <v>120509</v>
      </c>
      <c r="E95" s="173">
        <v>126586</v>
      </c>
      <c r="F95" s="173">
        <v>132972</v>
      </c>
      <c r="G95" s="173">
        <v>139674</v>
      </c>
      <c r="I95" s="17"/>
    </row>
    <row r="96" spans="1:9" ht="15" customHeight="1" x14ac:dyDescent="0.2">
      <c r="A96" s="15" t="s">
        <v>511</v>
      </c>
      <c r="B96" s="166" t="s">
        <v>418</v>
      </c>
      <c r="C96" s="173">
        <v>114727</v>
      </c>
      <c r="D96" s="173">
        <v>120509</v>
      </c>
      <c r="E96" s="173">
        <v>126586</v>
      </c>
      <c r="F96" s="173">
        <v>132972</v>
      </c>
      <c r="G96" s="173">
        <v>139674</v>
      </c>
      <c r="I96" s="17"/>
    </row>
    <row r="97" spans="1:9" ht="15" customHeight="1" x14ac:dyDescent="0.2">
      <c r="A97" s="15" t="s">
        <v>512</v>
      </c>
      <c r="B97" s="166" t="s">
        <v>418</v>
      </c>
      <c r="C97" s="173">
        <v>114727</v>
      </c>
      <c r="D97" s="173">
        <v>120509</v>
      </c>
      <c r="E97" s="173">
        <v>126586</v>
      </c>
      <c r="F97" s="173">
        <v>132972</v>
      </c>
      <c r="G97" s="173">
        <v>139674</v>
      </c>
      <c r="I97" s="17"/>
    </row>
    <row r="98" spans="1:9" ht="15" customHeight="1" x14ac:dyDescent="0.2">
      <c r="A98" s="15" t="s">
        <v>513</v>
      </c>
      <c r="B98" s="166" t="s">
        <v>424</v>
      </c>
      <c r="C98" s="173">
        <v>140441</v>
      </c>
      <c r="D98" s="173">
        <v>147525</v>
      </c>
      <c r="E98" s="173">
        <v>154959</v>
      </c>
      <c r="F98" s="173">
        <v>162773</v>
      </c>
      <c r="G98" s="173">
        <v>170985</v>
      </c>
      <c r="I98" s="17"/>
    </row>
    <row r="99" spans="1:9" ht="15" customHeight="1" x14ac:dyDescent="0.2">
      <c r="A99" s="15" t="s">
        <v>514</v>
      </c>
      <c r="B99" s="166" t="s">
        <v>418</v>
      </c>
      <c r="C99" s="173">
        <v>114727</v>
      </c>
      <c r="D99" s="173">
        <v>120509</v>
      </c>
      <c r="E99" s="173">
        <v>126586</v>
      </c>
      <c r="F99" s="173">
        <v>132972</v>
      </c>
      <c r="G99" s="173">
        <v>139674</v>
      </c>
      <c r="I99" s="17"/>
    </row>
    <row r="100" spans="1:9" ht="15" customHeight="1" x14ac:dyDescent="0.2">
      <c r="A100" s="15" t="s">
        <v>515</v>
      </c>
      <c r="B100" s="166" t="s">
        <v>405</v>
      </c>
      <c r="C100" s="173">
        <v>105195</v>
      </c>
      <c r="D100" s="173">
        <v>110497</v>
      </c>
      <c r="E100" s="173">
        <v>116069</v>
      </c>
      <c r="F100" s="173">
        <v>121918</v>
      </c>
      <c r="G100" s="173">
        <v>128071</v>
      </c>
      <c r="I100" s="17"/>
    </row>
    <row r="101" spans="1:9" ht="15" customHeight="1" x14ac:dyDescent="0.2">
      <c r="A101" s="15" t="s">
        <v>516</v>
      </c>
      <c r="B101" s="166" t="s">
        <v>405</v>
      </c>
      <c r="C101" s="173">
        <v>105195</v>
      </c>
      <c r="D101" s="173">
        <v>110497</v>
      </c>
      <c r="E101" s="173">
        <v>116069</v>
      </c>
      <c r="F101" s="173">
        <v>121918</v>
      </c>
      <c r="G101" s="173">
        <v>128071</v>
      </c>
      <c r="I101" s="17"/>
    </row>
    <row r="102" spans="1:9" ht="15" customHeight="1" x14ac:dyDescent="0.2">
      <c r="A102" s="15" t="s">
        <v>517</v>
      </c>
      <c r="B102" s="166" t="s">
        <v>418</v>
      </c>
      <c r="C102" s="173">
        <v>114727</v>
      </c>
      <c r="D102" s="173">
        <v>120509</v>
      </c>
      <c r="E102" s="173">
        <v>126586</v>
      </c>
      <c r="F102" s="173">
        <v>132972</v>
      </c>
      <c r="G102" s="173">
        <v>139674</v>
      </c>
      <c r="I102" s="17"/>
    </row>
    <row r="103" spans="1:9" ht="15" customHeight="1" x14ac:dyDescent="0.2">
      <c r="A103" s="15" t="s">
        <v>518</v>
      </c>
      <c r="B103" s="166" t="s">
        <v>418</v>
      </c>
      <c r="C103" s="173">
        <v>114727</v>
      </c>
      <c r="D103" s="173">
        <v>120509</v>
      </c>
      <c r="E103" s="173">
        <v>126586</v>
      </c>
      <c r="F103" s="173">
        <v>132972</v>
      </c>
      <c r="G103" s="173">
        <v>139674</v>
      </c>
      <c r="I103" s="17"/>
    </row>
    <row r="104" spans="1:9" ht="15" customHeight="1" x14ac:dyDescent="0.2">
      <c r="A104" s="15" t="s">
        <v>519</v>
      </c>
      <c r="B104" s="166" t="s">
        <v>445</v>
      </c>
      <c r="C104" s="173">
        <v>159569</v>
      </c>
      <c r="D104" s="173">
        <v>167614</v>
      </c>
      <c r="E104" s="173">
        <v>176066</v>
      </c>
      <c r="F104" s="173">
        <v>184943</v>
      </c>
      <c r="G104" s="173">
        <v>194266</v>
      </c>
      <c r="I104" s="17"/>
    </row>
    <row r="105" spans="1:9" ht="15" customHeight="1" x14ac:dyDescent="0.2">
      <c r="A105" s="15" t="s">
        <v>520</v>
      </c>
      <c r="B105" s="166" t="s">
        <v>431</v>
      </c>
      <c r="C105" s="173">
        <v>155094</v>
      </c>
      <c r="D105" s="173">
        <v>162913</v>
      </c>
      <c r="E105" s="173">
        <v>171128</v>
      </c>
      <c r="F105" s="173">
        <v>179758</v>
      </c>
      <c r="G105" s="173">
        <v>188821</v>
      </c>
      <c r="I105" s="17"/>
    </row>
    <row r="106" spans="1:9" ht="15" customHeight="1" x14ac:dyDescent="0.2">
      <c r="A106" s="15" t="s">
        <v>521</v>
      </c>
      <c r="B106" s="166" t="s">
        <v>413</v>
      </c>
      <c r="C106" s="173">
        <v>97307</v>
      </c>
      <c r="D106" s="173">
        <v>102216</v>
      </c>
      <c r="E106" s="173">
        <v>107372</v>
      </c>
      <c r="F106" s="173">
        <v>112783</v>
      </c>
      <c r="G106" s="173">
        <v>118471</v>
      </c>
      <c r="I106" s="17"/>
    </row>
    <row r="107" spans="1:9" ht="15" customHeight="1" x14ac:dyDescent="0.2">
      <c r="A107" s="15" t="s">
        <v>522</v>
      </c>
      <c r="B107" s="166" t="s">
        <v>418</v>
      </c>
      <c r="C107" s="173">
        <v>114727</v>
      </c>
      <c r="D107" s="173">
        <v>120509</v>
      </c>
      <c r="E107" s="173">
        <v>126586</v>
      </c>
      <c r="F107" s="173">
        <v>132972</v>
      </c>
      <c r="G107" s="173">
        <v>139674</v>
      </c>
      <c r="I107" s="17"/>
    </row>
    <row r="108" spans="1:9" ht="15" customHeight="1" x14ac:dyDescent="0.2">
      <c r="A108" s="15" t="s">
        <v>523</v>
      </c>
      <c r="B108" s="166" t="s">
        <v>405</v>
      </c>
      <c r="C108" s="173">
        <v>105195</v>
      </c>
      <c r="D108" s="173">
        <v>110497</v>
      </c>
      <c r="E108" s="173">
        <v>116069</v>
      </c>
      <c r="F108" s="173">
        <v>121918</v>
      </c>
      <c r="G108" s="173">
        <v>128071</v>
      </c>
      <c r="I108" s="17"/>
    </row>
    <row r="109" spans="1:9" ht="15" customHeight="1" x14ac:dyDescent="0.2">
      <c r="A109" s="15" t="s">
        <v>524</v>
      </c>
      <c r="B109" s="166" t="s">
        <v>424</v>
      </c>
      <c r="C109" s="173">
        <v>140441</v>
      </c>
      <c r="D109" s="173">
        <v>147525</v>
      </c>
      <c r="E109" s="173">
        <v>154959</v>
      </c>
      <c r="F109" s="173">
        <v>162773</v>
      </c>
      <c r="G109" s="173">
        <v>170985</v>
      </c>
      <c r="I109" s="17"/>
    </row>
    <row r="110" spans="1:9" ht="15" customHeight="1" x14ac:dyDescent="0.2">
      <c r="A110" s="15" t="s">
        <v>525</v>
      </c>
      <c r="B110" s="166" t="s">
        <v>424</v>
      </c>
      <c r="C110" s="173">
        <v>140441</v>
      </c>
      <c r="D110" s="173">
        <v>147525</v>
      </c>
      <c r="E110" s="173">
        <v>154959</v>
      </c>
      <c r="F110" s="173">
        <v>162773</v>
      </c>
      <c r="G110" s="173">
        <v>170985</v>
      </c>
      <c r="I110" s="17"/>
    </row>
    <row r="111" spans="1:9" x14ac:dyDescent="0.2">
      <c r="A111" s="15" t="s">
        <v>526</v>
      </c>
      <c r="B111" s="166" t="s">
        <v>405</v>
      </c>
      <c r="C111" s="167">
        <v>105195</v>
      </c>
      <c r="D111" s="167">
        <v>110497</v>
      </c>
      <c r="E111" s="167">
        <v>116069</v>
      </c>
      <c r="F111" s="167">
        <v>121918</v>
      </c>
      <c r="G111" s="167">
        <v>128071</v>
      </c>
      <c r="I111" s="17"/>
    </row>
    <row r="112" spans="1:9" x14ac:dyDescent="0.2">
      <c r="A112" s="15" t="s">
        <v>527</v>
      </c>
      <c r="B112" s="166" t="s">
        <v>418</v>
      </c>
      <c r="C112" s="167">
        <v>114727</v>
      </c>
      <c r="D112" s="167">
        <v>120509</v>
      </c>
      <c r="E112" s="167">
        <v>126586</v>
      </c>
      <c r="F112" s="167">
        <v>132972</v>
      </c>
      <c r="G112" s="167">
        <v>139674</v>
      </c>
      <c r="I112" s="17"/>
    </row>
    <row r="113" spans="1:9" x14ac:dyDescent="0.2">
      <c r="A113" s="15" t="s">
        <v>528</v>
      </c>
      <c r="B113" s="166" t="s">
        <v>418</v>
      </c>
      <c r="C113" s="167">
        <v>114727</v>
      </c>
      <c r="D113" s="167">
        <v>120509</v>
      </c>
      <c r="E113" s="167">
        <v>126586</v>
      </c>
      <c r="F113" s="167">
        <v>132972</v>
      </c>
      <c r="G113" s="167">
        <v>139674</v>
      </c>
      <c r="I113" s="17"/>
    </row>
    <row r="114" spans="1:9" x14ac:dyDescent="0.2">
      <c r="A114" s="15" t="s">
        <v>529</v>
      </c>
      <c r="B114" s="166" t="s">
        <v>418</v>
      </c>
      <c r="C114" s="167">
        <v>114727</v>
      </c>
      <c r="D114" s="167">
        <v>120509</v>
      </c>
      <c r="E114" s="167">
        <v>126586</v>
      </c>
      <c r="F114" s="167">
        <v>132972</v>
      </c>
      <c r="G114" s="167">
        <v>139674</v>
      </c>
      <c r="I114" s="17"/>
    </row>
    <row r="115" spans="1:9" x14ac:dyDescent="0.2">
      <c r="A115" s="15" t="s">
        <v>530</v>
      </c>
      <c r="B115" s="166" t="s">
        <v>405</v>
      </c>
      <c r="C115" s="167">
        <v>105195</v>
      </c>
      <c r="D115" s="167">
        <v>110497</v>
      </c>
      <c r="E115" s="167">
        <v>116069</v>
      </c>
      <c r="F115" s="167">
        <v>121918</v>
      </c>
      <c r="G115" s="167">
        <v>128071</v>
      </c>
      <c r="I115" s="17"/>
    </row>
    <row r="116" spans="1:9" x14ac:dyDescent="0.2">
      <c r="A116" s="15" t="s">
        <v>531</v>
      </c>
      <c r="B116" s="166" t="s">
        <v>405</v>
      </c>
      <c r="C116" s="167">
        <v>105195</v>
      </c>
      <c r="D116" s="167">
        <v>110497</v>
      </c>
      <c r="E116" s="167">
        <v>116069</v>
      </c>
      <c r="F116" s="167">
        <v>121918</v>
      </c>
      <c r="G116" s="167">
        <v>128071</v>
      </c>
      <c r="I116" s="17"/>
    </row>
    <row r="117" spans="1:9" x14ac:dyDescent="0.2">
      <c r="A117" s="15" t="s">
        <v>532</v>
      </c>
      <c r="B117" s="166" t="s">
        <v>418</v>
      </c>
      <c r="C117" s="167">
        <v>114727</v>
      </c>
      <c r="D117" s="167">
        <v>120509</v>
      </c>
      <c r="E117" s="167">
        <v>126586</v>
      </c>
      <c r="F117" s="167">
        <v>132972</v>
      </c>
      <c r="G117" s="167">
        <v>139674</v>
      </c>
      <c r="I117" s="17"/>
    </row>
    <row r="118" spans="1:9" x14ac:dyDescent="0.2">
      <c r="A118" s="15" t="s">
        <v>533</v>
      </c>
      <c r="B118" s="166" t="s">
        <v>403</v>
      </c>
      <c r="C118" s="167">
        <v>120138</v>
      </c>
      <c r="D118" s="167">
        <v>126195</v>
      </c>
      <c r="E118" s="167">
        <v>132557</v>
      </c>
      <c r="F118" s="167">
        <v>139241</v>
      </c>
      <c r="G118" s="167">
        <v>146263</v>
      </c>
      <c r="I118" s="17"/>
    </row>
    <row r="119" spans="1:9" x14ac:dyDescent="0.2">
      <c r="A119" s="15" t="s">
        <v>534</v>
      </c>
      <c r="B119" s="166" t="s">
        <v>409</v>
      </c>
      <c r="C119" s="167">
        <v>109667</v>
      </c>
      <c r="D119" s="167">
        <v>115194</v>
      </c>
      <c r="E119" s="167">
        <v>121001</v>
      </c>
      <c r="F119" s="167">
        <v>127102</v>
      </c>
      <c r="G119" s="167">
        <v>133511</v>
      </c>
      <c r="I119" s="17"/>
    </row>
    <row r="120" spans="1:9" x14ac:dyDescent="0.2">
      <c r="A120" s="15" t="s">
        <v>535</v>
      </c>
      <c r="B120" s="166" t="s">
        <v>536</v>
      </c>
      <c r="C120" s="167">
        <v>169938</v>
      </c>
      <c r="D120" s="167">
        <v>178504</v>
      </c>
      <c r="E120" s="167">
        <v>187507</v>
      </c>
      <c r="F120" s="167">
        <v>196960</v>
      </c>
      <c r="G120" s="167">
        <v>206889</v>
      </c>
      <c r="I120" s="17"/>
    </row>
    <row r="121" spans="1:9" x14ac:dyDescent="0.2">
      <c r="A121" s="15" t="s">
        <v>537</v>
      </c>
      <c r="B121" s="166" t="s">
        <v>536</v>
      </c>
      <c r="C121" s="167">
        <v>169938</v>
      </c>
      <c r="D121" s="167">
        <v>178504</v>
      </c>
      <c r="E121" s="167">
        <v>187507</v>
      </c>
      <c r="F121" s="167">
        <v>196960</v>
      </c>
      <c r="G121" s="167">
        <v>206889</v>
      </c>
      <c r="I121" s="17"/>
    </row>
    <row r="122" spans="1:9" x14ac:dyDescent="0.2">
      <c r="A122" s="15" t="s">
        <v>538</v>
      </c>
      <c r="B122" s="166" t="s">
        <v>420</v>
      </c>
      <c r="C122" s="167">
        <v>101076</v>
      </c>
      <c r="D122" s="167">
        <v>106171</v>
      </c>
      <c r="E122" s="167">
        <v>111527</v>
      </c>
      <c r="F122" s="167">
        <v>117149</v>
      </c>
      <c r="G122" s="167">
        <v>123056</v>
      </c>
      <c r="I122" s="17"/>
    </row>
    <row r="123" spans="1:9" x14ac:dyDescent="0.2">
      <c r="A123" s="15" t="s">
        <v>539</v>
      </c>
      <c r="B123" s="166" t="s">
        <v>418</v>
      </c>
      <c r="C123" s="167">
        <v>114727</v>
      </c>
      <c r="D123" s="167">
        <v>120509</v>
      </c>
      <c r="E123" s="167">
        <v>126586</v>
      </c>
      <c r="F123" s="167">
        <v>132972</v>
      </c>
      <c r="G123" s="167">
        <v>139674</v>
      </c>
    </row>
    <row r="124" spans="1:9" x14ac:dyDescent="0.2">
      <c r="A124" s="15" t="s">
        <v>540</v>
      </c>
      <c r="B124" s="166" t="s">
        <v>418</v>
      </c>
      <c r="C124" s="167">
        <v>114727</v>
      </c>
      <c r="D124" s="167">
        <v>120509</v>
      </c>
      <c r="E124" s="167">
        <v>126586</v>
      </c>
      <c r="F124" s="167">
        <v>132972</v>
      </c>
      <c r="G124" s="167">
        <v>139674</v>
      </c>
    </row>
    <row r="125" spans="1:9" x14ac:dyDescent="0.2">
      <c r="A125" s="15" t="s">
        <v>541</v>
      </c>
      <c r="B125" s="166" t="s">
        <v>460</v>
      </c>
      <c r="C125" s="167">
        <v>151027</v>
      </c>
      <c r="D125" s="167">
        <v>158646</v>
      </c>
      <c r="E125" s="167">
        <v>166640</v>
      </c>
      <c r="F125" s="167">
        <v>175043</v>
      </c>
      <c r="G125" s="167">
        <v>183871</v>
      </c>
    </row>
    <row r="126" spans="1:9" x14ac:dyDescent="0.2">
      <c r="A126" s="15" t="s">
        <v>542</v>
      </c>
      <c r="B126" s="166" t="s">
        <v>460</v>
      </c>
      <c r="C126" s="167">
        <v>151027</v>
      </c>
      <c r="D126" s="167">
        <v>158646</v>
      </c>
      <c r="E126" s="167">
        <v>166640</v>
      </c>
      <c r="F126" s="167">
        <v>175043</v>
      </c>
      <c r="G126" s="167">
        <v>183871</v>
      </c>
    </row>
    <row r="127" spans="1:9" x14ac:dyDescent="0.2">
      <c r="A127" s="15" t="s">
        <v>543</v>
      </c>
      <c r="B127" s="166" t="s">
        <v>403</v>
      </c>
      <c r="C127" s="167">
        <v>120138</v>
      </c>
      <c r="D127" s="167">
        <v>126195</v>
      </c>
      <c r="E127" s="167">
        <v>132557</v>
      </c>
      <c r="F127" s="167">
        <v>139241</v>
      </c>
      <c r="G127" s="167">
        <v>146263</v>
      </c>
    </row>
    <row r="128" spans="1:9" x14ac:dyDescent="0.2">
      <c r="A128" s="15" t="s">
        <v>544</v>
      </c>
      <c r="B128" s="166" t="s">
        <v>403</v>
      </c>
      <c r="C128" s="167">
        <v>120138</v>
      </c>
      <c r="D128" s="167">
        <v>126195</v>
      </c>
      <c r="E128" s="167">
        <v>132557</v>
      </c>
      <c r="F128" s="167">
        <v>139241</v>
      </c>
      <c r="G128" s="167">
        <v>146263</v>
      </c>
    </row>
    <row r="129" spans="1:7" x14ac:dyDescent="0.2">
      <c r="A129" s="15" t="s">
        <v>545</v>
      </c>
      <c r="B129" s="166" t="s">
        <v>424</v>
      </c>
      <c r="C129" s="167">
        <v>140441</v>
      </c>
      <c r="D129" s="167">
        <v>147525</v>
      </c>
      <c r="E129" s="167">
        <v>154959</v>
      </c>
      <c r="F129" s="167">
        <v>162773</v>
      </c>
      <c r="G129" s="167">
        <v>170985</v>
      </c>
    </row>
    <row r="130" spans="1:7" x14ac:dyDescent="0.2">
      <c r="A130" s="15" t="s">
        <v>546</v>
      </c>
      <c r="B130" s="166" t="s">
        <v>424</v>
      </c>
      <c r="C130" s="167">
        <v>140441</v>
      </c>
      <c r="D130" s="167">
        <v>147525</v>
      </c>
      <c r="E130" s="167">
        <v>154959</v>
      </c>
      <c r="F130" s="167">
        <v>162773</v>
      </c>
      <c r="G130" s="167">
        <v>170985</v>
      </c>
    </row>
    <row r="131" spans="1:7" x14ac:dyDescent="0.2">
      <c r="A131" s="15" t="s">
        <v>547</v>
      </c>
      <c r="B131" s="166" t="s">
        <v>403</v>
      </c>
      <c r="C131" s="167">
        <v>120138</v>
      </c>
      <c r="D131" s="167">
        <v>126195</v>
      </c>
      <c r="E131" s="167">
        <v>132557</v>
      </c>
      <c r="F131" s="167">
        <v>139241</v>
      </c>
      <c r="G131" s="167">
        <v>146263</v>
      </c>
    </row>
    <row r="132" spans="1:7" x14ac:dyDescent="0.2">
      <c r="A132" s="15" t="s">
        <v>548</v>
      </c>
      <c r="B132" s="166" t="s">
        <v>433</v>
      </c>
      <c r="C132" s="167">
        <v>175965</v>
      </c>
      <c r="D132" s="167">
        <v>184839</v>
      </c>
      <c r="E132" s="167">
        <v>194159</v>
      </c>
      <c r="F132" s="167">
        <v>203947</v>
      </c>
      <c r="G132" s="167">
        <v>214233</v>
      </c>
    </row>
    <row r="133" spans="1:7" x14ac:dyDescent="0.2">
      <c r="A133" s="15" t="s">
        <v>549</v>
      </c>
      <c r="B133" s="166" t="s">
        <v>407</v>
      </c>
      <c r="C133" s="167">
        <v>74334</v>
      </c>
      <c r="D133" s="167">
        <v>78079</v>
      </c>
      <c r="E133" s="167">
        <v>82016</v>
      </c>
      <c r="F133" s="167">
        <v>86154</v>
      </c>
      <c r="G133" s="167">
        <v>90495</v>
      </c>
    </row>
    <row r="134" spans="1:7" x14ac:dyDescent="0.2">
      <c r="A134" s="15" t="s">
        <v>550</v>
      </c>
      <c r="B134" s="166" t="s">
        <v>405</v>
      </c>
      <c r="C134" s="167">
        <v>105195</v>
      </c>
      <c r="D134" s="167">
        <v>110497</v>
      </c>
      <c r="E134" s="167">
        <v>116069</v>
      </c>
      <c r="F134" s="167">
        <v>121918</v>
      </c>
      <c r="G134" s="167">
        <v>128071</v>
      </c>
    </row>
    <row r="135" spans="1:7" x14ac:dyDescent="0.2">
      <c r="A135" s="15" t="s">
        <v>551</v>
      </c>
      <c r="B135" s="166" t="s">
        <v>418</v>
      </c>
      <c r="C135" s="167">
        <v>114727</v>
      </c>
      <c r="D135" s="167">
        <v>120509</v>
      </c>
      <c r="E135" s="167">
        <v>126586</v>
      </c>
      <c r="F135" s="167">
        <v>132972</v>
      </c>
      <c r="G135" s="167">
        <v>139674</v>
      </c>
    </row>
    <row r="136" spans="1:7" x14ac:dyDescent="0.2">
      <c r="A136" s="15" t="s">
        <v>552</v>
      </c>
      <c r="B136" s="166" t="s">
        <v>405</v>
      </c>
      <c r="C136" s="167">
        <v>105195</v>
      </c>
      <c r="D136" s="167">
        <v>110497</v>
      </c>
      <c r="E136" s="167">
        <v>116069</v>
      </c>
      <c r="F136" s="167">
        <v>121918</v>
      </c>
      <c r="G136" s="167">
        <v>128071</v>
      </c>
    </row>
    <row r="137" spans="1:7" x14ac:dyDescent="0.2">
      <c r="A137" s="15" t="s">
        <v>553</v>
      </c>
      <c r="B137" s="166" t="s">
        <v>409</v>
      </c>
      <c r="C137" s="167">
        <v>109667</v>
      </c>
      <c r="D137" s="167">
        <v>115194</v>
      </c>
      <c r="E137" s="167">
        <v>121001</v>
      </c>
      <c r="F137" s="167">
        <v>127102</v>
      </c>
      <c r="G137" s="167">
        <v>133511</v>
      </c>
    </row>
    <row r="138" spans="1:7" x14ac:dyDescent="0.2">
      <c r="A138" s="15" t="s">
        <v>554</v>
      </c>
      <c r="B138" s="166" t="s">
        <v>409</v>
      </c>
      <c r="C138" s="167">
        <v>109667</v>
      </c>
      <c r="D138" s="167">
        <v>115194</v>
      </c>
      <c r="E138" s="167">
        <v>121001</v>
      </c>
      <c r="F138" s="167">
        <v>127102</v>
      </c>
      <c r="G138" s="167">
        <v>133511</v>
      </c>
    </row>
    <row r="139" spans="1:7" x14ac:dyDescent="0.2">
      <c r="A139" s="15" t="s">
        <v>555</v>
      </c>
      <c r="B139" s="166" t="s">
        <v>411</v>
      </c>
      <c r="C139" s="167">
        <v>93895</v>
      </c>
      <c r="D139" s="167">
        <v>98632</v>
      </c>
      <c r="E139" s="167">
        <v>103605</v>
      </c>
      <c r="F139" s="167">
        <v>108828</v>
      </c>
      <c r="G139" s="167">
        <v>114316</v>
      </c>
    </row>
    <row r="140" spans="1:7" x14ac:dyDescent="0.2">
      <c r="A140" s="15" t="s">
        <v>556</v>
      </c>
      <c r="B140" s="166" t="s">
        <v>411</v>
      </c>
      <c r="C140" s="167">
        <v>93895</v>
      </c>
      <c r="D140" s="167">
        <v>98632</v>
      </c>
      <c r="E140" s="167">
        <v>103605</v>
      </c>
      <c r="F140" s="167">
        <v>108828</v>
      </c>
      <c r="G140" s="167">
        <v>114316</v>
      </c>
    </row>
    <row r="141" spans="1:7" x14ac:dyDescent="0.2">
      <c r="A141" s="15" t="s">
        <v>557</v>
      </c>
      <c r="B141" s="166" t="s">
        <v>409</v>
      </c>
      <c r="C141" s="167">
        <v>109667</v>
      </c>
      <c r="D141" s="167">
        <v>115194</v>
      </c>
      <c r="E141" s="167">
        <v>121001</v>
      </c>
      <c r="F141" s="167">
        <v>127102</v>
      </c>
      <c r="G141" s="167">
        <v>133511</v>
      </c>
    </row>
    <row r="142" spans="1:7" x14ac:dyDescent="0.2">
      <c r="A142" s="15" t="s">
        <v>558</v>
      </c>
      <c r="B142" s="166" t="s">
        <v>409</v>
      </c>
      <c r="C142" s="167">
        <v>109667</v>
      </c>
      <c r="D142" s="167">
        <v>115194</v>
      </c>
      <c r="E142" s="167">
        <v>121001</v>
      </c>
      <c r="F142" s="167">
        <v>127102</v>
      </c>
      <c r="G142" s="167">
        <v>133511</v>
      </c>
    </row>
    <row r="143" spans="1:7" x14ac:dyDescent="0.2">
      <c r="A143" s="15" t="s">
        <v>559</v>
      </c>
      <c r="B143" s="166" t="s">
        <v>411</v>
      </c>
      <c r="C143" s="167">
        <v>93895</v>
      </c>
      <c r="D143" s="167">
        <v>98632</v>
      </c>
      <c r="E143" s="167">
        <v>103605</v>
      </c>
      <c r="F143" s="167">
        <v>108828</v>
      </c>
      <c r="G143" s="167">
        <v>114316</v>
      </c>
    </row>
    <row r="144" spans="1:7" x14ac:dyDescent="0.2">
      <c r="A144" s="15" t="s">
        <v>560</v>
      </c>
      <c r="B144" s="166" t="s">
        <v>405</v>
      </c>
      <c r="C144" s="167">
        <v>105195</v>
      </c>
      <c r="D144" s="167">
        <v>110497</v>
      </c>
      <c r="E144" s="167">
        <v>116069</v>
      </c>
      <c r="F144" s="167">
        <v>121918</v>
      </c>
      <c r="G144" s="167">
        <v>128071</v>
      </c>
    </row>
    <row r="145" spans="1:7" x14ac:dyDescent="0.2">
      <c r="A145" s="15" t="s">
        <v>561</v>
      </c>
      <c r="B145" s="166" t="s">
        <v>405</v>
      </c>
      <c r="C145" s="167">
        <v>105195</v>
      </c>
      <c r="D145" s="167">
        <v>110497</v>
      </c>
      <c r="E145" s="167">
        <v>116069</v>
      </c>
      <c r="F145" s="167">
        <v>121918</v>
      </c>
      <c r="G145" s="167">
        <v>128071</v>
      </c>
    </row>
    <row r="146" spans="1:7" x14ac:dyDescent="0.2">
      <c r="A146" s="15" t="s">
        <v>562</v>
      </c>
      <c r="B146" s="166" t="s">
        <v>403</v>
      </c>
      <c r="C146" s="167">
        <v>120138</v>
      </c>
      <c r="D146" s="167">
        <v>126195</v>
      </c>
      <c r="E146" s="167">
        <v>132557</v>
      </c>
      <c r="F146" s="167">
        <v>139241</v>
      </c>
      <c r="G146" s="167">
        <v>146263</v>
      </c>
    </row>
    <row r="147" spans="1:7" x14ac:dyDescent="0.2">
      <c r="A147" s="15" t="s">
        <v>563</v>
      </c>
      <c r="B147" s="166" t="s">
        <v>413</v>
      </c>
      <c r="C147" s="167">
        <v>97307</v>
      </c>
      <c r="D147" s="167">
        <v>102216</v>
      </c>
      <c r="E147" s="167">
        <v>107372</v>
      </c>
      <c r="F147" s="167">
        <v>112783</v>
      </c>
      <c r="G147" s="167">
        <v>118471</v>
      </c>
    </row>
    <row r="148" spans="1:7" x14ac:dyDescent="0.2">
      <c r="A148" s="15" t="s">
        <v>564</v>
      </c>
      <c r="B148" s="166" t="s">
        <v>411</v>
      </c>
      <c r="C148" s="167">
        <v>93895</v>
      </c>
      <c r="D148" s="167">
        <v>98632</v>
      </c>
      <c r="E148" s="167">
        <v>103605</v>
      </c>
      <c r="F148" s="167">
        <v>108828</v>
      </c>
      <c r="G148" s="167">
        <v>114316</v>
      </c>
    </row>
    <row r="149" spans="1:7" x14ac:dyDescent="0.2">
      <c r="A149" s="15" t="s">
        <v>565</v>
      </c>
      <c r="B149" s="166" t="s">
        <v>441</v>
      </c>
      <c r="C149" s="167">
        <v>78245</v>
      </c>
      <c r="D149" s="167">
        <v>82191</v>
      </c>
      <c r="E149" s="167">
        <v>86335</v>
      </c>
      <c r="F149" s="167">
        <v>90687</v>
      </c>
      <c r="G149" s="167">
        <v>95259</v>
      </c>
    </row>
    <row r="150" spans="1:7" x14ac:dyDescent="0.2">
      <c r="A150" s="15" t="s">
        <v>566</v>
      </c>
      <c r="B150" s="166" t="s">
        <v>420</v>
      </c>
      <c r="C150" s="167">
        <v>101076</v>
      </c>
      <c r="D150" s="167">
        <v>106171</v>
      </c>
      <c r="E150" s="167">
        <v>111527</v>
      </c>
      <c r="F150" s="167">
        <v>117149</v>
      </c>
      <c r="G150" s="167">
        <v>123056</v>
      </c>
    </row>
    <row r="151" spans="1:7" x14ac:dyDescent="0.2">
      <c r="A151" s="15" t="s">
        <v>567</v>
      </c>
      <c r="B151" s="166" t="s">
        <v>418</v>
      </c>
      <c r="C151" s="167">
        <v>114727</v>
      </c>
      <c r="D151" s="167">
        <v>120509</v>
      </c>
      <c r="E151" s="167">
        <v>126586</v>
      </c>
      <c r="F151" s="167">
        <v>132972</v>
      </c>
      <c r="G151" s="167">
        <v>139674</v>
      </c>
    </row>
    <row r="152" spans="1:7" x14ac:dyDescent="0.2">
      <c r="A152" s="15" t="s">
        <v>568</v>
      </c>
      <c r="B152" s="166" t="s">
        <v>418</v>
      </c>
      <c r="C152" s="167">
        <v>114727</v>
      </c>
      <c r="D152" s="167">
        <v>120509</v>
      </c>
      <c r="E152" s="167">
        <v>126586</v>
      </c>
      <c r="F152" s="167">
        <v>132972</v>
      </c>
      <c r="G152" s="167">
        <v>139674</v>
      </c>
    </row>
    <row r="153" spans="1:7" x14ac:dyDescent="0.2">
      <c r="A153" s="15" t="s">
        <v>569</v>
      </c>
      <c r="B153" s="166" t="s">
        <v>409</v>
      </c>
      <c r="C153" s="167">
        <v>109667</v>
      </c>
      <c r="D153" s="167">
        <v>115194</v>
      </c>
      <c r="E153" s="167">
        <v>121001</v>
      </c>
      <c r="F153" s="167">
        <v>127102</v>
      </c>
      <c r="G153" s="167">
        <v>133511</v>
      </c>
    </row>
    <row r="154" spans="1:7" x14ac:dyDescent="0.2">
      <c r="A154" s="15" t="s">
        <v>570</v>
      </c>
      <c r="B154" s="166" t="s">
        <v>420</v>
      </c>
      <c r="C154" s="167">
        <v>101076</v>
      </c>
      <c r="D154" s="167">
        <v>106171</v>
      </c>
      <c r="E154" s="167">
        <v>111527</v>
      </c>
      <c r="F154" s="167">
        <v>117149</v>
      </c>
      <c r="G154" s="167">
        <v>123056</v>
      </c>
    </row>
    <row r="155" spans="1:7" x14ac:dyDescent="0.2">
      <c r="A155" s="15" t="s">
        <v>571</v>
      </c>
      <c r="B155" s="166" t="s">
        <v>405</v>
      </c>
      <c r="C155" s="167">
        <v>105195</v>
      </c>
      <c r="D155" s="167">
        <v>110497</v>
      </c>
      <c r="E155" s="167">
        <v>116069</v>
      </c>
      <c r="F155" s="167">
        <v>121918</v>
      </c>
      <c r="G155" s="167">
        <v>128071</v>
      </c>
    </row>
    <row r="156" spans="1:7" x14ac:dyDescent="0.2">
      <c r="A156" s="15" t="s">
        <v>572</v>
      </c>
      <c r="B156" s="166" t="s">
        <v>405</v>
      </c>
      <c r="C156" s="167">
        <v>105195</v>
      </c>
      <c r="D156" s="167">
        <v>110497</v>
      </c>
      <c r="E156" s="167">
        <v>116069</v>
      </c>
      <c r="F156" s="167">
        <v>121918</v>
      </c>
      <c r="G156" s="167">
        <v>128071</v>
      </c>
    </row>
    <row r="157" spans="1:7" x14ac:dyDescent="0.2">
      <c r="A157" s="15" t="s">
        <v>573</v>
      </c>
      <c r="B157" s="166" t="s">
        <v>418</v>
      </c>
      <c r="C157" s="167">
        <v>114727</v>
      </c>
      <c r="D157" s="167">
        <v>120509</v>
      </c>
      <c r="E157" s="167">
        <v>126586</v>
      </c>
      <c r="F157" s="167">
        <v>132972</v>
      </c>
      <c r="G157" s="167">
        <v>139674</v>
      </c>
    </row>
    <row r="158" spans="1:7" x14ac:dyDescent="0.2">
      <c r="A158" s="15" t="s">
        <v>574</v>
      </c>
      <c r="B158" s="166" t="s">
        <v>405</v>
      </c>
      <c r="C158" s="167">
        <v>105195</v>
      </c>
      <c r="D158" s="167">
        <v>110497</v>
      </c>
      <c r="E158" s="167">
        <v>116069</v>
      </c>
      <c r="F158" s="167">
        <v>121918</v>
      </c>
      <c r="G158" s="167">
        <v>128071</v>
      </c>
    </row>
    <row r="159" spans="1:7" x14ac:dyDescent="0.2">
      <c r="A159" s="15" t="s">
        <v>575</v>
      </c>
      <c r="B159" s="166" t="s">
        <v>413</v>
      </c>
      <c r="C159" s="167">
        <v>97307</v>
      </c>
      <c r="D159" s="167">
        <v>102216</v>
      </c>
      <c r="E159" s="167">
        <v>107372</v>
      </c>
      <c r="F159" s="167">
        <v>112783</v>
      </c>
      <c r="G159" s="167">
        <v>118471</v>
      </c>
    </row>
    <row r="160" spans="1:7" x14ac:dyDescent="0.2">
      <c r="A160" s="15" t="s">
        <v>576</v>
      </c>
      <c r="B160" s="166" t="s">
        <v>441</v>
      </c>
      <c r="C160" s="167">
        <v>78245</v>
      </c>
      <c r="D160" s="167">
        <v>82191</v>
      </c>
      <c r="E160" s="167">
        <v>86335</v>
      </c>
      <c r="F160" s="167">
        <v>90687</v>
      </c>
      <c r="G160" s="167">
        <v>95259</v>
      </c>
    </row>
    <row r="161" spans="1:7" x14ac:dyDescent="0.2">
      <c r="A161" s="15" t="s">
        <v>577</v>
      </c>
      <c r="B161" s="166" t="s">
        <v>405</v>
      </c>
      <c r="C161" s="167">
        <v>105195</v>
      </c>
      <c r="D161" s="167">
        <v>110497</v>
      </c>
      <c r="E161" s="167">
        <v>116069</v>
      </c>
      <c r="F161" s="167">
        <v>121918</v>
      </c>
      <c r="G161" s="167">
        <v>128071</v>
      </c>
    </row>
    <row r="162" spans="1:7" x14ac:dyDescent="0.2">
      <c r="A162" s="15" t="s">
        <v>578</v>
      </c>
      <c r="B162" s="166" t="s">
        <v>405</v>
      </c>
      <c r="C162" s="167">
        <v>105195</v>
      </c>
      <c r="D162" s="167">
        <v>110497</v>
      </c>
      <c r="E162" s="167">
        <v>116069</v>
      </c>
      <c r="F162" s="167">
        <v>121918</v>
      </c>
      <c r="G162" s="167">
        <v>128071</v>
      </c>
    </row>
    <row r="163" spans="1:7" x14ac:dyDescent="0.2">
      <c r="A163" s="15" t="s">
        <v>579</v>
      </c>
      <c r="B163" s="166" t="s">
        <v>424</v>
      </c>
      <c r="C163" s="167">
        <v>140441</v>
      </c>
      <c r="D163" s="167">
        <v>147525</v>
      </c>
      <c r="E163" s="167">
        <v>154959</v>
      </c>
      <c r="F163" s="167">
        <v>162773</v>
      </c>
      <c r="G163" s="167">
        <v>170985</v>
      </c>
    </row>
    <row r="164" spans="1:7" x14ac:dyDescent="0.2">
      <c r="A164" s="15" t="s">
        <v>580</v>
      </c>
      <c r="B164" s="166" t="s">
        <v>411</v>
      </c>
      <c r="C164" s="167">
        <v>93895</v>
      </c>
      <c r="D164" s="167">
        <v>98632</v>
      </c>
      <c r="E164" s="167">
        <v>103605</v>
      </c>
      <c r="F164" s="167">
        <v>108828</v>
      </c>
      <c r="G164" s="167">
        <v>114316</v>
      </c>
    </row>
    <row r="165" spans="1:7" x14ac:dyDescent="0.2">
      <c r="A165" s="15" t="s">
        <v>581</v>
      </c>
      <c r="B165" s="166" t="s">
        <v>433</v>
      </c>
      <c r="C165" s="167">
        <v>175965</v>
      </c>
      <c r="D165" s="167">
        <v>184839</v>
      </c>
      <c r="E165" s="167">
        <v>194159</v>
      </c>
      <c r="F165" s="167">
        <v>203947</v>
      </c>
      <c r="G165" s="167">
        <v>214233</v>
      </c>
    </row>
    <row r="166" spans="1:7" x14ac:dyDescent="0.2">
      <c r="A166" s="15" t="s">
        <v>582</v>
      </c>
      <c r="B166" s="166" t="s">
        <v>433</v>
      </c>
      <c r="C166" s="167">
        <v>175965</v>
      </c>
      <c r="D166" s="167">
        <v>184839</v>
      </c>
      <c r="E166" s="167">
        <v>194159</v>
      </c>
      <c r="F166" s="167">
        <v>203947</v>
      </c>
      <c r="G166" s="167">
        <v>214233</v>
      </c>
    </row>
    <row r="167" spans="1:7" x14ac:dyDescent="0.2">
      <c r="A167" s="15" t="s">
        <v>583</v>
      </c>
      <c r="B167" s="166" t="s">
        <v>433</v>
      </c>
      <c r="C167" s="167">
        <v>175965</v>
      </c>
      <c r="D167" s="167">
        <v>184839</v>
      </c>
      <c r="E167" s="167">
        <v>194159</v>
      </c>
      <c r="F167" s="167">
        <v>203947</v>
      </c>
      <c r="G167" s="167">
        <v>214233</v>
      </c>
    </row>
    <row r="168" spans="1:7" x14ac:dyDescent="0.2">
      <c r="A168" s="15" t="s">
        <v>584</v>
      </c>
      <c r="B168" s="166" t="s">
        <v>433</v>
      </c>
      <c r="C168" s="167">
        <v>175965</v>
      </c>
      <c r="D168" s="167">
        <v>184839</v>
      </c>
      <c r="E168" s="167">
        <v>194159</v>
      </c>
      <c r="F168" s="167">
        <v>203947</v>
      </c>
      <c r="G168" s="167">
        <v>214233</v>
      </c>
    </row>
    <row r="169" spans="1:7" x14ac:dyDescent="0.2">
      <c r="A169" s="15" t="s">
        <v>585</v>
      </c>
      <c r="B169" s="166" t="s">
        <v>433</v>
      </c>
      <c r="C169" s="167">
        <v>175965</v>
      </c>
      <c r="D169" s="167">
        <v>184839</v>
      </c>
      <c r="E169" s="167">
        <v>194159</v>
      </c>
      <c r="F169" s="167">
        <v>203947</v>
      </c>
      <c r="G169" s="167">
        <v>214233</v>
      </c>
    </row>
    <row r="170" spans="1:7" x14ac:dyDescent="0.2">
      <c r="A170" s="15" t="s">
        <v>586</v>
      </c>
      <c r="B170" s="166" t="s">
        <v>441</v>
      </c>
      <c r="C170" s="167">
        <v>78245</v>
      </c>
      <c r="D170" s="167">
        <v>82191</v>
      </c>
      <c r="E170" s="167">
        <v>86335</v>
      </c>
      <c r="F170" s="167">
        <v>90687</v>
      </c>
      <c r="G170" s="167">
        <v>95259</v>
      </c>
    </row>
  </sheetData>
  <pageMargins left="0.7" right="0.7" top="0.75" bottom="0.75" header="0.3" footer="0.3"/>
  <pageSetup scale="3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D119"/>
  <sheetViews>
    <sheetView topLeftCell="A45" workbookViewId="0">
      <selection activeCell="A68" sqref="A68"/>
    </sheetView>
  </sheetViews>
  <sheetFormatPr defaultRowHeight="12.75" x14ac:dyDescent="0.2"/>
  <cols>
    <col min="1" max="1" width="44" customWidth="1"/>
  </cols>
  <sheetData>
    <row r="1" spans="1:4" x14ac:dyDescent="0.2">
      <c r="A1" s="1"/>
      <c r="D1" s="1" t="s">
        <v>682</v>
      </c>
    </row>
    <row r="2" spans="1:4" ht="12.75" customHeight="1" x14ac:dyDescent="0.2">
      <c r="A2" s="1" t="s">
        <v>683</v>
      </c>
      <c r="B2" s="165">
        <v>25</v>
      </c>
    </row>
    <row r="3" spans="1:4" ht="12.75" customHeight="1" x14ac:dyDescent="0.2">
      <c r="A3" s="1" t="s">
        <v>69</v>
      </c>
      <c r="B3" s="165">
        <v>15</v>
      </c>
    </row>
    <row r="4" spans="1:4" ht="12.75" customHeight="1" x14ac:dyDescent="0.2">
      <c r="A4" s="175" t="s">
        <v>684</v>
      </c>
      <c r="B4" s="165">
        <v>15</v>
      </c>
    </row>
    <row r="5" spans="1:4" ht="12.75" customHeight="1" x14ac:dyDescent="0.2">
      <c r="A5" s="175" t="s">
        <v>685</v>
      </c>
      <c r="B5" s="165">
        <v>15</v>
      </c>
    </row>
    <row r="6" spans="1:4" ht="16.5" customHeight="1" x14ac:dyDescent="0.2">
      <c r="A6" s="175" t="s">
        <v>686</v>
      </c>
      <c r="B6" s="165">
        <v>24</v>
      </c>
    </row>
    <row r="7" spans="1:4" ht="12.75" customHeight="1" x14ac:dyDescent="0.2">
      <c r="A7" s="1" t="s">
        <v>687</v>
      </c>
      <c r="B7" s="165">
        <v>15</v>
      </c>
    </row>
    <row r="8" spans="1:4" ht="12.75" customHeight="1" x14ac:dyDescent="0.2">
      <c r="A8" s="1" t="s">
        <v>688</v>
      </c>
      <c r="B8" s="165">
        <v>35</v>
      </c>
    </row>
    <row r="9" spans="1:4" ht="12.75" customHeight="1" x14ac:dyDescent="0.2">
      <c r="A9" s="1" t="s">
        <v>689</v>
      </c>
      <c r="B9" s="165">
        <v>24</v>
      </c>
    </row>
    <row r="10" spans="1:4" ht="12.75" customHeight="1" x14ac:dyDescent="0.2">
      <c r="A10" s="1" t="s">
        <v>690</v>
      </c>
      <c r="B10" s="165">
        <v>15</v>
      </c>
    </row>
    <row r="11" spans="1:4" ht="12.75" customHeight="1" x14ac:dyDescent="0.2">
      <c r="A11" s="1" t="s">
        <v>691</v>
      </c>
      <c r="B11" s="165">
        <v>15</v>
      </c>
    </row>
    <row r="12" spans="1:4" ht="12.75" customHeight="1" x14ac:dyDescent="0.2">
      <c r="A12" s="1" t="s">
        <v>692</v>
      </c>
      <c r="B12" s="165">
        <v>17.54</v>
      </c>
    </row>
    <row r="13" spans="1:4" ht="12.75" customHeight="1" x14ac:dyDescent="0.2">
      <c r="A13" s="1" t="s">
        <v>693</v>
      </c>
      <c r="B13" s="165">
        <v>15</v>
      </c>
    </row>
    <row r="14" spans="1:4" ht="12.75" customHeight="1" x14ac:dyDescent="0.2">
      <c r="A14" s="1" t="s">
        <v>694</v>
      </c>
      <c r="B14" s="165">
        <v>15</v>
      </c>
    </row>
    <row r="15" spans="1:4" ht="12.75" customHeight="1" x14ac:dyDescent="0.2">
      <c r="A15" s="1" t="s">
        <v>695</v>
      </c>
      <c r="B15" s="165">
        <v>24</v>
      </c>
    </row>
    <row r="16" spans="1:4" ht="12.75" customHeight="1" x14ac:dyDescent="0.2">
      <c r="A16" s="1" t="s">
        <v>696</v>
      </c>
      <c r="B16" s="165">
        <v>17</v>
      </c>
    </row>
    <row r="17" spans="1:2" ht="12.75" customHeight="1" x14ac:dyDescent="0.2">
      <c r="A17" s="1" t="s">
        <v>697</v>
      </c>
      <c r="B17" s="165">
        <v>15</v>
      </c>
    </row>
    <row r="18" spans="1:2" ht="12.75" customHeight="1" x14ac:dyDescent="0.2">
      <c r="A18" s="1" t="s">
        <v>698</v>
      </c>
      <c r="B18" s="165">
        <v>18</v>
      </c>
    </row>
    <row r="19" spans="1:2" ht="12.75" customHeight="1" x14ac:dyDescent="0.2">
      <c r="A19" s="1" t="s">
        <v>699</v>
      </c>
      <c r="B19" s="165">
        <v>45</v>
      </c>
    </row>
    <row r="20" spans="1:2" ht="12.75" customHeight="1" x14ac:dyDescent="0.2">
      <c r="A20" s="1" t="s">
        <v>700</v>
      </c>
      <c r="B20" s="165">
        <v>25</v>
      </c>
    </row>
    <row r="21" spans="1:2" ht="12.75" customHeight="1" x14ac:dyDescent="0.2">
      <c r="A21" s="1" t="s">
        <v>701</v>
      </c>
      <c r="B21" s="165">
        <v>15</v>
      </c>
    </row>
    <row r="22" spans="1:2" ht="12.75" customHeight="1" x14ac:dyDescent="0.2">
      <c r="A22" s="1" t="s">
        <v>702</v>
      </c>
      <c r="B22" s="165">
        <v>15</v>
      </c>
    </row>
    <row r="23" spans="1:2" ht="12.75" customHeight="1" x14ac:dyDescent="0.2">
      <c r="A23" s="1" t="s">
        <v>703</v>
      </c>
      <c r="B23" s="165">
        <v>15</v>
      </c>
    </row>
    <row r="24" spans="1:2" ht="12.75" customHeight="1" x14ac:dyDescent="0.2">
      <c r="A24" s="1" t="s">
        <v>704</v>
      </c>
      <c r="B24" s="165">
        <v>15</v>
      </c>
    </row>
    <row r="25" spans="1:2" ht="12.75" customHeight="1" x14ac:dyDescent="0.2">
      <c r="A25" s="1" t="s">
        <v>705</v>
      </c>
      <c r="B25" s="165">
        <v>33</v>
      </c>
    </row>
    <row r="26" spans="1:2" ht="12.75" customHeight="1" x14ac:dyDescent="0.2">
      <c r="A26" s="1" t="s">
        <v>706</v>
      </c>
      <c r="B26" s="165">
        <v>18</v>
      </c>
    </row>
    <row r="27" spans="1:2" ht="12.75" customHeight="1" x14ac:dyDescent="0.2">
      <c r="A27" s="1" t="s">
        <v>707</v>
      </c>
      <c r="B27" s="165">
        <v>18</v>
      </c>
    </row>
    <row r="28" spans="1:2" ht="12.75" customHeight="1" x14ac:dyDescent="0.2">
      <c r="A28" s="1" t="s">
        <v>708</v>
      </c>
      <c r="B28" s="165">
        <v>18</v>
      </c>
    </row>
    <row r="29" spans="1:2" ht="12.75" customHeight="1" x14ac:dyDescent="0.2">
      <c r="A29" s="1" t="s">
        <v>709</v>
      </c>
      <c r="B29" s="165">
        <v>18.25</v>
      </c>
    </row>
    <row r="30" spans="1:2" ht="12.75" customHeight="1" x14ac:dyDescent="0.2">
      <c r="A30" s="1" t="s">
        <v>710</v>
      </c>
      <c r="B30" s="165">
        <v>15</v>
      </c>
    </row>
    <row r="31" spans="1:2" ht="12.75" customHeight="1" x14ac:dyDescent="0.2">
      <c r="A31" s="1" t="s">
        <v>711</v>
      </c>
      <c r="B31" s="165">
        <v>15</v>
      </c>
    </row>
    <row r="32" spans="1:2" ht="12.75" customHeight="1" x14ac:dyDescent="0.2">
      <c r="A32" s="1" t="s">
        <v>712</v>
      </c>
      <c r="B32" s="165">
        <v>35</v>
      </c>
    </row>
    <row r="33" spans="1:2" ht="12.75" customHeight="1" x14ac:dyDescent="0.2">
      <c r="A33" s="1" t="s">
        <v>713</v>
      </c>
      <c r="B33" s="165">
        <v>40</v>
      </c>
    </row>
    <row r="34" spans="1:2" ht="12.75" customHeight="1" x14ac:dyDescent="0.2">
      <c r="A34" s="1" t="s">
        <v>714</v>
      </c>
      <c r="B34" s="165">
        <v>15</v>
      </c>
    </row>
    <row r="35" spans="1:2" ht="12.75" customHeight="1" x14ac:dyDescent="0.2">
      <c r="A35" s="1" t="s">
        <v>715</v>
      </c>
      <c r="B35" s="165">
        <v>25</v>
      </c>
    </row>
    <row r="36" spans="1:2" ht="12.75" customHeight="1" x14ac:dyDescent="0.2">
      <c r="A36" s="1" t="s">
        <v>716</v>
      </c>
      <c r="B36" s="165">
        <v>35</v>
      </c>
    </row>
    <row r="37" spans="1:2" ht="12.75" customHeight="1" x14ac:dyDescent="0.2">
      <c r="A37" s="1" t="s">
        <v>717</v>
      </c>
      <c r="B37" s="165">
        <v>20</v>
      </c>
    </row>
    <row r="38" spans="1:2" ht="12.75" customHeight="1" x14ac:dyDescent="0.2">
      <c r="A38" s="1" t="s">
        <v>718</v>
      </c>
      <c r="B38" s="165">
        <v>15</v>
      </c>
    </row>
    <row r="39" spans="1:2" ht="12.75" customHeight="1" x14ac:dyDescent="0.2">
      <c r="A39" s="1" t="s">
        <v>719</v>
      </c>
      <c r="B39" s="165">
        <v>42.05</v>
      </c>
    </row>
    <row r="40" spans="1:2" ht="12.75" customHeight="1" x14ac:dyDescent="0.2">
      <c r="A40" s="1" t="s">
        <v>720</v>
      </c>
      <c r="B40" s="165">
        <v>50</v>
      </c>
    </row>
    <row r="41" spans="1:2" ht="12.75" customHeight="1" x14ac:dyDescent="0.2">
      <c r="A41" s="1" t="s">
        <v>721</v>
      </c>
      <c r="B41" s="165">
        <v>15</v>
      </c>
    </row>
    <row r="42" spans="1:2" ht="12.75" customHeight="1" x14ac:dyDescent="0.2">
      <c r="A42" s="1" t="s">
        <v>722</v>
      </c>
      <c r="B42" s="165">
        <v>15</v>
      </c>
    </row>
    <row r="43" spans="1:2" ht="12.75" customHeight="1" x14ac:dyDescent="0.2">
      <c r="A43" s="1" t="s">
        <v>723</v>
      </c>
      <c r="B43" s="165">
        <v>15</v>
      </c>
    </row>
    <row r="44" spans="1:2" ht="12.75" customHeight="1" x14ac:dyDescent="0.2">
      <c r="A44" s="1" t="s">
        <v>724</v>
      </c>
      <c r="B44" s="165">
        <v>15</v>
      </c>
    </row>
    <row r="45" spans="1:2" ht="12.75" customHeight="1" x14ac:dyDescent="0.2">
      <c r="A45" s="1" t="s">
        <v>725</v>
      </c>
      <c r="B45" s="165">
        <v>15</v>
      </c>
    </row>
    <row r="46" spans="1:2" ht="12.75" customHeight="1" x14ac:dyDescent="0.2">
      <c r="A46" s="1" t="s">
        <v>726</v>
      </c>
      <c r="B46" s="165">
        <v>15</v>
      </c>
    </row>
    <row r="47" spans="1:2" ht="12.75" customHeight="1" x14ac:dyDescent="0.2">
      <c r="A47" s="1" t="s">
        <v>727</v>
      </c>
      <c r="B47" s="165">
        <v>15</v>
      </c>
    </row>
    <row r="48" spans="1:2" ht="12.75" customHeight="1" x14ac:dyDescent="0.2">
      <c r="A48" s="1" t="s">
        <v>728</v>
      </c>
      <c r="B48" s="165">
        <v>15</v>
      </c>
    </row>
    <row r="49" spans="1:2" ht="12.75" customHeight="1" x14ac:dyDescent="0.2">
      <c r="A49" s="1" t="s">
        <v>729</v>
      </c>
      <c r="B49" s="165">
        <v>25</v>
      </c>
    </row>
    <row r="50" spans="1:2" ht="12.75" customHeight="1" x14ac:dyDescent="0.2">
      <c r="A50" s="1" t="s">
        <v>730</v>
      </c>
      <c r="B50" s="165">
        <v>30</v>
      </c>
    </row>
    <row r="51" spans="1:2" ht="12.75" customHeight="1" x14ac:dyDescent="0.2">
      <c r="A51" s="1" t="s">
        <v>731</v>
      </c>
      <c r="B51" s="165">
        <v>35</v>
      </c>
    </row>
    <row r="52" spans="1:2" ht="12.75" customHeight="1" x14ac:dyDescent="0.2">
      <c r="A52" s="1" t="s">
        <v>732</v>
      </c>
      <c r="B52" s="165">
        <v>40</v>
      </c>
    </row>
    <row r="53" spans="1:2" ht="12.75" customHeight="1" x14ac:dyDescent="0.2">
      <c r="A53" s="1" t="s">
        <v>733</v>
      </c>
      <c r="B53" s="165">
        <v>15</v>
      </c>
    </row>
    <row r="54" spans="1:2" ht="12.75" customHeight="1" x14ac:dyDescent="0.2">
      <c r="A54" s="1" t="s">
        <v>734</v>
      </c>
      <c r="B54" s="165">
        <v>15</v>
      </c>
    </row>
    <row r="55" spans="1:2" ht="12.75" customHeight="1" x14ac:dyDescent="0.2">
      <c r="A55" s="1" t="s">
        <v>735</v>
      </c>
      <c r="B55" s="165">
        <v>15</v>
      </c>
    </row>
    <row r="56" spans="1:2" ht="12.75" customHeight="1" x14ac:dyDescent="0.2">
      <c r="A56" s="1" t="s">
        <v>736</v>
      </c>
      <c r="B56" s="165">
        <v>15</v>
      </c>
    </row>
    <row r="57" spans="1:2" ht="12.75" customHeight="1" x14ac:dyDescent="0.2">
      <c r="A57" s="1" t="s">
        <v>737</v>
      </c>
      <c r="B57" s="165">
        <v>15</v>
      </c>
    </row>
    <row r="58" spans="1:2" ht="12.75" customHeight="1" x14ac:dyDescent="0.2">
      <c r="A58" s="1" t="s">
        <v>738</v>
      </c>
      <c r="B58" s="165">
        <v>16</v>
      </c>
    </row>
    <row r="59" spans="1:2" ht="12.75" customHeight="1" x14ac:dyDescent="0.2">
      <c r="A59" s="1" t="s">
        <v>739</v>
      </c>
      <c r="B59" s="165">
        <v>18</v>
      </c>
    </row>
    <row r="60" spans="1:2" ht="12.75" customHeight="1" x14ac:dyDescent="0.2">
      <c r="A60" s="1" t="s">
        <v>740</v>
      </c>
      <c r="B60" s="165">
        <v>20</v>
      </c>
    </row>
    <row r="61" spans="1:2" ht="12.75" customHeight="1" x14ac:dyDescent="0.2">
      <c r="A61" s="1" t="s">
        <v>741</v>
      </c>
      <c r="B61" s="165">
        <v>15</v>
      </c>
    </row>
    <row r="62" spans="1:2" ht="12.75" customHeight="1" x14ac:dyDescent="0.2">
      <c r="A62" s="1" t="s">
        <v>742</v>
      </c>
      <c r="B62" s="165">
        <v>15</v>
      </c>
    </row>
    <row r="63" spans="1:2" ht="12.75" customHeight="1" x14ac:dyDescent="0.2">
      <c r="A63" s="1" t="s">
        <v>743</v>
      </c>
      <c r="B63" s="165">
        <v>15</v>
      </c>
    </row>
    <row r="64" spans="1:2" ht="12.75" customHeight="1" x14ac:dyDescent="0.2">
      <c r="A64" s="1" t="s">
        <v>744</v>
      </c>
      <c r="B64" s="165">
        <v>60</v>
      </c>
    </row>
    <row r="65" spans="1:2" ht="12.75" customHeight="1" x14ac:dyDescent="0.2">
      <c r="A65" s="1" t="s">
        <v>745</v>
      </c>
      <c r="B65" s="165">
        <v>15</v>
      </c>
    </row>
    <row r="66" spans="1:2" ht="12.75" customHeight="1" x14ac:dyDescent="0.2">
      <c r="A66" s="1" t="s">
        <v>746</v>
      </c>
      <c r="B66" s="165">
        <v>15</v>
      </c>
    </row>
    <row r="67" spans="1:2" ht="12.75" customHeight="1" x14ac:dyDescent="0.2">
      <c r="A67" s="1" t="s">
        <v>747</v>
      </c>
      <c r="B67" s="165">
        <v>15</v>
      </c>
    </row>
    <row r="68" spans="1:2" ht="12.75" customHeight="1" x14ac:dyDescent="0.2">
      <c r="A68" s="1" t="s">
        <v>748</v>
      </c>
      <c r="B68" s="165">
        <v>15</v>
      </c>
    </row>
    <row r="69" spans="1:2" ht="12.75" customHeight="1" x14ac:dyDescent="0.2">
      <c r="A69" s="1" t="s">
        <v>749</v>
      </c>
      <c r="B69" s="165">
        <v>15</v>
      </c>
    </row>
    <row r="70" spans="1:2" ht="12.75" customHeight="1" x14ac:dyDescent="0.2">
      <c r="A70" s="1" t="s">
        <v>750</v>
      </c>
      <c r="B70" s="165">
        <v>20.5</v>
      </c>
    </row>
    <row r="71" spans="1:2" ht="12.75" customHeight="1" x14ac:dyDescent="0.2">
      <c r="A71" s="1" t="s">
        <v>751</v>
      </c>
      <c r="B71" s="165">
        <v>25</v>
      </c>
    </row>
    <row r="72" spans="1:2" ht="12.75" customHeight="1" x14ac:dyDescent="0.2">
      <c r="A72" s="1" t="s">
        <v>752</v>
      </c>
      <c r="B72" s="165">
        <v>15</v>
      </c>
    </row>
    <row r="73" spans="1:2" ht="12.75" customHeight="1" x14ac:dyDescent="0.2">
      <c r="A73" s="1" t="s">
        <v>753</v>
      </c>
      <c r="B73" s="165">
        <v>15</v>
      </c>
    </row>
    <row r="74" spans="1:2" ht="12.75" customHeight="1" x14ac:dyDescent="0.2">
      <c r="A74" s="1" t="s">
        <v>754</v>
      </c>
      <c r="B74" s="165">
        <v>25</v>
      </c>
    </row>
    <row r="75" spans="1:2" ht="12.75" customHeight="1" x14ac:dyDescent="0.2">
      <c r="A75" s="1" t="s">
        <v>755</v>
      </c>
      <c r="B75" s="165">
        <v>25</v>
      </c>
    </row>
    <row r="76" spans="1:2" ht="12.75" customHeight="1" x14ac:dyDescent="0.2">
      <c r="A76" s="1" t="s">
        <v>756</v>
      </c>
      <c r="B76" s="165">
        <v>15</v>
      </c>
    </row>
    <row r="77" spans="1:2" ht="12.75" customHeight="1" x14ac:dyDescent="0.2">
      <c r="A77" s="1" t="s">
        <v>757</v>
      </c>
      <c r="B77" s="165">
        <v>15</v>
      </c>
    </row>
    <row r="78" spans="1:2" ht="12.75" customHeight="1" x14ac:dyDescent="0.2">
      <c r="A78" s="1" t="s">
        <v>758</v>
      </c>
      <c r="B78" s="165">
        <v>35</v>
      </c>
    </row>
    <row r="79" spans="1:2" ht="12.75" customHeight="1" x14ac:dyDescent="0.2">
      <c r="A79" s="1" t="s">
        <v>759</v>
      </c>
      <c r="B79" s="165">
        <v>37</v>
      </c>
    </row>
    <row r="80" spans="1:2" ht="12.75" customHeight="1" x14ac:dyDescent="0.2">
      <c r="A80" s="1" t="s">
        <v>760</v>
      </c>
      <c r="B80" s="165">
        <v>40</v>
      </c>
    </row>
    <row r="81" spans="1:2" ht="12.75" customHeight="1" x14ac:dyDescent="0.2">
      <c r="A81" s="1" t="s">
        <v>761</v>
      </c>
      <c r="B81" s="165">
        <v>15</v>
      </c>
    </row>
    <row r="82" spans="1:2" ht="12.75" customHeight="1" x14ac:dyDescent="0.2">
      <c r="A82" s="1" t="s">
        <v>762</v>
      </c>
      <c r="B82" s="165">
        <v>15</v>
      </c>
    </row>
    <row r="83" spans="1:2" ht="12.75" customHeight="1" x14ac:dyDescent="0.2">
      <c r="A83" s="1" t="s">
        <v>763</v>
      </c>
      <c r="B83" s="165">
        <v>15.65</v>
      </c>
    </row>
    <row r="84" spans="1:2" ht="12.75" customHeight="1" x14ac:dyDescent="0.2">
      <c r="A84" s="1" t="s">
        <v>764</v>
      </c>
      <c r="B84" s="165">
        <v>15</v>
      </c>
    </row>
    <row r="85" spans="1:2" ht="12.75" customHeight="1" x14ac:dyDescent="0.2">
      <c r="A85" s="1" t="s">
        <v>765</v>
      </c>
      <c r="B85" s="165">
        <v>15</v>
      </c>
    </row>
    <row r="86" spans="1:2" ht="12.75" customHeight="1" x14ac:dyDescent="0.2">
      <c r="A86" s="1" t="s">
        <v>766</v>
      </c>
      <c r="B86" s="165">
        <v>36</v>
      </c>
    </row>
    <row r="87" spans="1:2" ht="12.75" customHeight="1" x14ac:dyDescent="0.2">
      <c r="A87" s="1" t="s">
        <v>767</v>
      </c>
      <c r="B87" s="165">
        <v>15</v>
      </c>
    </row>
    <row r="88" spans="1:2" ht="12.75" customHeight="1" x14ac:dyDescent="0.2">
      <c r="A88" s="1" t="s">
        <v>768</v>
      </c>
      <c r="B88" s="165">
        <v>15</v>
      </c>
    </row>
    <row r="89" spans="1:2" ht="12.75" customHeight="1" x14ac:dyDescent="0.2">
      <c r="A89" s="1" t="s">
        <v>769</v>
      </c>
      <c r="B89" s="165">
        <v>17</v>
      </c>
    </row>
    <row r="90" spans="1:2" ht="12.75" customHeight="1" x14ac:dyDescent="0.2">
      <c r="A90" s="1" t="s">
        <v>770</v>
      </c>
      <c r="B90" s="165">
        <v>17</v>
      </c>
    </row>
    <row r="91" spans="1:2" ht="12.75" customHeight="1" x14ac:dyDescent="0.2">
      <c r="A91" s="1" t="s">
        <v>771</v>
      </c>
      <c r="B91" s="165">
        <v>15</v>
      </c>
    </row>
    <row r="92" spans="1:2" ht="12.75" customHeight="1" x14ac:dyDescent="0.2">
      <c r="A92" s="1" t="s">
        <v>772</v>
      </c>
      <c r="B92" s="165">
        <v>15</v>
      </c>
    </row>
    <row r="93" spans="1:2" ht="12.75" customHeight="1" x14ac:dyDescent="0.2">
      <c r="A93" s="1" t="s">
        <v>773</v>
      </c>
      <c r="B93" s="165">
        <v>15</v>
      </c>
    </row>
    <row r="94" spans="1:2" ht="12.75" customHeight="1" x14ac:dyDescent="0.2">
      <c r="A94" s="1" t="s">
        <v>774</v>
      </c>
      <c r="B94" s="165">
        <v>15</v>
      </c>
    </row>
    <row r="95" spans="1:2" ht="12.75" customHeight="1" x14ac:dyDescent="0.2">
      <c r="A95" s="1" t="s">
        <v>775</v>
      </c>
      <c r="B95" s="165">
        <v>15</v>
      </c>
    </row>
    <row r="96" spans="1:2" ht="12.75" customHeight="1" x14ac:dyDescent="0.2">
      <c r="A96" s="1" t="s">
        <v>776</v>
      </c>
      <c r="B96" s="165">
        <v>15</v>
      </c>
    </row>
    <row r="97" spans="1:2" ht="12.75" customHeight="1" x14ac:dyDescent="0.2">
      <c r="A97" s="1" t="s">
        <v>777</v>
      </c>
      <c r="B97" s="165">
        <v>25</v>
      </c>
    </row>
    <row r="98" spans="1:2" ht="12.75" customHeight="1" x14ac:dyDescent="0.2">
      <c r="A98" s="1" t="s">
        <v>778</v>
      </c>
      <c r="B98" s="165">
        <v>15</v>
      </c>
    </row>
    <row r="99" spans="1:2" ht="12.75" customHeight="1" x14ac:dyDescent="0.2">
      <c r="A99" s="1" t="s">
        <v>779</v>
      </c>
      <c r="B99" s="165">
        <v>15</v>
      </c>
    </row>
    <row r="100" spans="1:2" ht="12.75" customHeight="1" x14ac:dyDescent="0.2">
      <c r="A100" s="1" t="s">
        <v>780</v>
      </c>
      <c r="B100" s="165">
        <v>15</v>
      </c>
    </row>
    <row r="101" spans="1:2" ht="12.75" customHeight="1" x14ac:dyDescent="0.2">
      <c r="A101" s="1" t="s">
        <v>781</v>
      </c>
      <c r="B101" s="165">
        <v>30</v>
      </c>
    </row>
    <row r="102" spans="1:2" ht="12.75" customHeight="1" x14ac:dyDescent="0.2">
      <c r="A102" s="1" t="s">
        <v>782</v>
      </c>
      <c r="B102" s="165">
        <v>15</v>
      </c>
    </row>
    <row r="103" spans="1:2" ht="12.75" customHeight="1" x14ac:dyDescent="0.2">
      <c r="A103" s="1" t="s">
        <v>783</v>
      </c>
      <c r="B103" s="165">
        <v>15</v>
      </c>
    </row>
    <row r="104" spans="1:2" ht="12.75" customHeight="1" x14ac:dyDescent="0.2">
      <c r="A104" s="1" t="s">
        <v>784</v>
      </c>
      <c r="B104" s="165">
        <v>20</v>
      </c>
    </row>
    <row r="105" spans="1:2" ht="12.75" customHeight="1" x14ac:dyDescent="0.2">
      <c r="A105" s="1" t="s">
        <v>785</v>
      </c>
      <c r="B105" s="165">
        <v>15</v>
      </c>
    </row>
    <row r="106" spans="1:2" ht="12.75" customHeight="1" x14ac:dyDescent="0.2">
      <c r="A106" s="1" t="s">
        <v>786</v>
      </c>
      <c r="B106" s="165">
        <v>15</v>
      </c>
    </row>
    <row r="107" spans="1:2" ht="12.75" customHeight="1" x14ac:dyDescent="0.2">
      <c r="A107" s="1" t="s">
        <v>787</v>
      </c>
      <c r="B107" s="165">
        <v>35</v>
      </c>
    </row>
    <row r="108" spans="1:2" ht="12.75" customHeight="1" x14ac:dyDescent="0.2">
      <c r="A108" s="1" t="s">
        <v>788</v>
      </c>
      <c r="B108" s="165">
        <v>55</v>
      </c>
    </row>
    <row r="109" spans="1:2" ht="12.75" customHeight="1" x14ac:dyDescent="0.2">
      <c r="A109" s="1" t="s">
        <v>789</v>
      </c>
      <c r="B109" s="165">
        <v>15</v>
      </c>
    </row>
    <row r="110" spans="1:2" ht="12.75" customHeight="1" x14ac:dyDescent="0.2">
      <c r="A110" s="1" t="s">
        <v>790</v>
      </c>
      <c r="B110" s="165">
        <v>24</v>
      </c>
    </row>
    <row r="111" spans="1:2" ht="12.75" customHeight="1" x14ac:dyDescent="0.2">
      <c r="A111" s="1" t="s">
        <v>791</v>
      </c>
      <c r="B111" s="165">
        <v>15</v>
      </c>
    </row>
    <row r="112" spans="1:2" ht="12.75" customHeight="1" x14ac:dyDescent="0.2">
      <c r="A112" s="1" t="s">
        <v>792</v>
      </c>
      <c r="B112" s="165">
        <v>15</v>
      </c>
    </row>
    <row r="113" spans="1:4" ht="12.75" customHeight="1" x14ac:dyDescent="0.2">
      <c r="A113" s="1" t="s">
        <v>793</v>
      </c>
      <c r="B113" s="165">
        <v>15</v>
      </c>
    </row>
    <row r="114" spans="1:4" ht="12.75" customHeight="1" x14ac:dyDescent="0.2">
      <c r="A114" s="1" t="s">
        <v>794</v>
      </c>
      <c r="B114" s="165">
        <v>15</v>
      </c>
    </row>
    <row r="115" spans="1:4" ht="12.75" customHeight="1" x14ac:dyDescent="0.2">
      <c r="A115" s="1" t="s">
        <v>795</v>
      </c>
      <c r="B115" s="165">
        <v>15</v>
      </c>
    </row>
    <row r="116" spans="1:4" ht="12.75" customHeight="1" x14ac:dyDescent="0.2">
      <c r="A116" s="1" t="s">
        <v>796</v>
      </c>
      <c r="B116" s="165">
        <v>135</v>
      </c>
    </row>
    <row r="117" spans="1:4" x14ac:dyDescent="0.2">
      <c r="A117" t="s">
        <v>797</v>
      </c>
      <c r="B117" s="160">
        <v>15</v>
      </c>
    </row>
    <row r="118" spans="1:4" x14ac:dyDescent="0.2">
      <c r="A118" s="19"/>
      <c r="B118" s="19"/>
      <c r="C118" s="19"/>
      <c r="D118" s="19"/>
    </row>
    <row r="119" spans="1:4" s="19" customFormat="1" x14ac:dyDescent="0.2">
      <c r="A119" s="19" t="s">
        <v>798</v>
      </c>
    </row>
  </sheetData>
  <autoFilter ref="A1:B116"/>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15"/>
  <sheetViews>
    <sheetView workbookViewId="0">
      <selection activeCell="L20" sqref="L20"/>
    </sheetView>
  </sheetViews>
  <sheetFormatPr defaultColWidth="9.140625" defaultRowHeight="15.75" x14ac:dyDescent="0.25"/>
  <cols>
    <col min="1" max="1" width="14" style="23" customWidth="1"/>
    <col min="2" max="2" width="9.28515625" style="31" customWidth="1"/>
    <col min="3" max="3" width="14.140625" style="23" customWidth="1"/>
    <col min="4" max="4" width="2.28515625" style="23" customWidth="1"/>
    <col min="5" max="16384" width="9.140625" style="23"/>
  </cols>
  <sheetData>
    <row r="1" spans="1:10" x14ac:dyDescent="0.25">
      <c r="A1" s="20" t="s">
        <v>53</v>
      </c>
      <c r="B1" s="21" t="s">
        <v>587</v>
      </c>
      <c r="C1" s="170">
        <v>119975</v>
      </c>
      <c r="E1" s="23" t="s">
        <v>588</v>
      </c>
    </row>
    <row r="2" spans="1:10" x14ac:dyDescent="0.25">
      <c r="A2" s="23" t="s">
        <v>589</v>
      </c>
      <c r="B2" s="24">
        <v>0.191</v>
      </c>
      <c r="C2" s="25">
        <f>ROUND($B2*$C$1,0)</f>
        <v>22915</v>
      </c>
    </row>
    <row r="3" spans="1:10" ht="15.75" customHeight="1" x14ac:dyDescent="0.4">
      <c r="A3" s="23" t="s">
        <v>590</v>
      </c>
      <c r="B3" s="24">
        <f>+'RATE SHEET'!B8</f>
        <v>1.4500000000000001E-2</v>
      </c>
      <c r="C3" s="25">
        <f t="shared" ref="C3" si="0">ROUND($B3*$C$1,0)</f>
        <v>1740</v>
      </c>
      <c r="G3" s="18"/>
      <c r="H3" s="18"/>
      <c r="I3" s="18"/>
      <c r="J3" s="18"/>
    </row>
    <row r="4" spans="1:10" ht="15.75" customHeight="1" x14ac:dyDescent="0.4">
      <c r="A4" s="23" t="s">
        <v>591</v>
      </c>
      <c r="B4" s="24">
        <f>+'RATE SHEET'!B9</f>
        <v>5.0000000000000001E-3</v>
      </c>
      <c r="C4" s="25">
        <f>ROUND($B4*$C$1,0)</f>
        <v>600</v>
      </c>
      <c r="G4" s="18"/>
      <c r="H4" s="18"/>
      <c r="I4" s="18"/>
      <c r="J4" s="18"/>
    </row>
    <row r="5" spans="1:10" x14ac:dyDescent="0.25">
      <c r="A5" s="23" t="s">
        <v>592</v>
      </c>
      <c r="B5" s="24">
        <f>+'RATE SHEET'!B10</f>
        <v>1.6E-2</v>
      </c>
      <c r="C5" s="25">
        <f>ROUND($B5*$C$1,0)</f>
        <v>1920</v>
      </c>
    </row>
    <row r="6" spans="1:10" x14ac:dyDescent="0.25">
      <c r="A6" s="23" t="s">
        <v>593</v>
      </c>
      <c r="B6" s="24">
        <f>+'RATE SHEET'!B12</f>
        <v>1.6500000000000001E-2</v>
      </c>
      <c r="C6" s="25">
        <f>ROUND($B6*$C$1,0)</f>
        <v>1980</v>
      </c>
    </row>
    <row r="7" spans="1:10" x14ac:dyDescent="0.25">
      <c r="A7" s="23" t="s">
        <v>594</v>
      </c>
      <c r="B7" s="24">
        <f>+'RATE SHEET'!B11</f>
        <v>2E-3</v>
      </c>
      <c r="C7" s="25">
        <f>ROUND($B7*$C$1,0)</f>
        <v>240</v>
      </c>
    </row>
    <row r="8" spans="1:10" ht="18" x14ac:dyDescent="0.4">
      <c r="A8" s="23" t="s">
        <v>595</v>
      </c>
      <c r="B8" s="26"/>
      <c r="C8" s="27">
        <f>+'RATE SHEET'!B19</f>
        <v>32553.399999999998</v>
      </c>
    </row>
    <row r="9" spans="1:10" s="28" customFormat="1" ht="18" x14ac:dyDescent="0.4">
      <c r="A9" s="28" t="s">
        <v>596</v>
      </c>
      <c r="B9" s="29"/>
      <c r="C9" s="30">
        <f>SUM(C1:C8)</f>
        <v>181923.4</v>
      </c>
    </row>
    <row r="11" spans="1:10" x14ac:dyDescent="0.25">
      <c r="A11" s="23" t="s">
        <v>597</v>
      </c>
    </row>
    <row r="13" spans="1:10" x14ac:dyDescent="0.25">
      <c r="A13" s="23" t="s">
        <v>598</v>
      </c>
    </row>
    <row r="15" spans="1:10" x14ac:dyDescent="0.25">
      <c r="C15" s="32">
        <v>107.34</v>
      </c>
      <c r="E15" s="33" t="s">
        <v>599</v>
      </c>
    </row>
  </sheetData>
  <pageMargins left="0.75" right="0.75" top="1.38" bottom="1" header="0.5" footer="0.5"/>
  <pageSetup orientation="portrait" r:id="rId1"/>
  <headerFooter alignWithMargins="0">
    <oddHeader>&amp;C&amp;"Times New Roman,Regular"&amp;12Riverside Community College District
2014/2015 Faculty Total Cost of Position</oddHeader>
    <oddFooter>&amp;R&amp;9&amp;Z&amp;F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13"/>
  <sheetViews>
    <sheetView workbookViewId="0">
      <selection activeCell="C2" sqref="C2"/>
    </sheetView>
  </sheetViews>
  <sheetFormatPr defaultColWidth="9.140625" defaultRowHeight="15.75" x14ac:dyDescent="0.25"/>
  <cols>
    <col min="1" max="1" width="14" style="23" customWidth="1"/>
    <col min="2" max="2" width="9.28515625" style="31" customWidth="1"/>
    <col min="3" max="3" width="14.140625" style="23" customWidth="1"/>
    <col min="4" max="4" width="2.28515625" style="23" customWidth="1"/>
    <col min="5" max="16384" width="9.140625" style="23"/>
  </cols>
  <sheetData>
    <row r="1" spans="1:10" x14ac:dyDescent="0.25">
      <c r="A1" s="20" t="s">
        <v>53</v>
      </c>
      <c r="B1" s="21" t="s">
        <v>587</v>
      </c>
      <c r="C1" s="22">
        <v>126792</v>
      </c>
      <c r="E1" s="23" t="s">
        <v>600</v>
      </c>
    </row>
    <row r="2" spans="1:10" x14ac:dyDescent="0.25">
      <c r="A2" s="23" t="s">
        <v>589</v>
      </c>
      <c r="B2" s="24">
        <v>0.191</v>
      </c>
      <c r="C2" s="25">
        <f>ROUND($B2*$C$1,0)</f>
        <v>24217</v>
      </c>
    </row>
    <row r="3" spans="1:10" ht="15.75" customHeight="1" x14ac:dyDescent="0.4">
      <c r="A3" s="23" t="s">
        <v>590</v>
      </c>
      <c r="B3" s="24">
        <f>+'RATE SHEET'!B8</f>
        <v>1.4500000000000001E-2</v>
      </c>
      <c r="C3" s="25">
        <f t="shared" ref="C3:C7" si="0">ROUND($B3*$C$1,0)</f>
        <v>1838</v>
      </c>
      <c r="G3" s="18"/>
      <c r="H3" s="18"/>
      <c r="I3" s="18"/>
      <c r="J3" s="18"/>
    </row>
    <row r="4" spans="1:10" ht="15.75" customHeight="1" x14ac:dyDescent="0.4">
      <c r="A4" s="23" t="s">
        <v>591</v>
      </c>
      <c r="B4" s="24">
        <f>+'RATE SHEET'!B9</f>
        <v>5.0000000000000001E-3</v>
      </c>
      <c r="C4" s="25">
        <f t="shared" si="0"/>
        <v>634</v>
      </c>
      <c r="G4" s="18"/>
      <c r="H4" s="18"/>
      <c r="I4" s="18"/>
      <c r="J4" s="18"/>
    </row>
    <row r="5" spans="1:10" x14ac:dyDescent="0.25">
      <c r="A5" s="23" t="s">
        <v>592</v>
      </c>
      <c r="B5" s="24">
        <f>+'RATE SHEET'!B10</f>
        <v>1.6E-2</v>
      </c>
      <c r="C5" s="25">
        <f t="shared" si="0"/>
        <v>2029</v>
      </c>
    </row>
    <row r="6" spans="1:10" x14ac:dyDescent="0.25">
      <c r="A6" s="23" t="s">
        <v>593</v>
      </c>
      <c r="B6" s="24">
        <f>+'RATE SHEET'!B12</f>
        <v>1.6500000000000001E-2</v>
      </c>
      <c r="C6" s="25">
        <f t="shared" si="0"/>
        <v>2092</v>
      </c>
    </row>
    <row r="7" spans="1:10" x14ac:dyDescent="0.25">
      <c r="A7" s="23" t="s">
        <v>594</v>
      </c>
      <c r="B7" s="24">
        <f>+'RATE SHEET'!B11</f>
        <v>2E-3</v>
      </c>
      <c r="C7" s="25">
        <f t="shared" si="0"/>
        <v>254</v>
      </c>
    </row>
    <row r="8" spans="1:10" ht="18" x14ac:dyDescent="0.4">
      <c r="A8" s="23" t="s">
        <v>595</v>
      </c>
      <c r="B8" s="24"/>
      <c r="C8" s="27">
        <f>+'RATE SHEET'!B19</f>
        <v>32553.399999999998</v>
      </c>
    </row>
    <row r="9" spans="1:10" s="28" customFormat="1" ht="18" x14ac:dyDescent="0.4">
      <c r="A9" s="28" t="s">
        <v>596</v>
      </c>
      <c r="B9" s="29"/>
      <c r="C9" s="30">
        <f>SUM(C1:C8)</f>
        <v>190409.4</v>
      </c>
    </row>
    <row r="11" spans="1:10" x14ac:dyDescent="0.25">
      <c r="A11" s="23" t="s">
        <v>597</v>
      </c>
    </row>
    <row r="13" spans="1:10" x14ac:dyDescent="0.25">
      <c r="A13" s="23" t="s">
        <v>598</v>
      </c>
    </row>
  </sheetData>
  <pageMargins left="0.75" right="0.75" top="1.38" bottom="1" header="0.5" footer="0.5"/>
  <pageSetup orientation="portrait" r:id="rId1"/>
  <headerFooter alignWithMargins="0">
    <oddHeader>&amp;C&amp;"Times New Roman,Regular"&amp;12Riverside Community College District
2014/2015 Counselor/Librarian Total Cost of Position</oddHeader>
    <oddFooter>&amp;R&amp;9&amp;Z&amp;F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F15"/>
  <sheetViews>
    <sheetView workbookViewId="0">
      <selection activeCell="F30" sqref="F30"/>
    </sheetView>
  </sheetViews>
  <sheetFormatPr defaultColWidth="9.140625" defaultRowHeight="15.75" x14ac:dyDescent="0.25"/>
  <cols>
    <col min="1" max="1" width="27.7109375" style="23" customWidth="1"/>
    <col min="2" max="2" width="10.42578125" style="31" customWidth="1"/>
    <col min="3" max="3" width="14.140625" style="23" customWidth="1"/>
    <col min="4" max="4" width="12.42578125" style="23" customWidth="1"/>
    <col min="5" max="5" width="9.85546875" style="145" customWidth="1"/>
    <col min="6" max="6" width="9.140625" style="23"/>
    <col min="7" max="7" width="11.5703125" style="23" bestFit="1" customWidth="1"/>
    <col min="8" max="16384" width="9.140625" style="23"/>
  </cols>
  <sheetData>
    <row r="2" spans="1:6" x14ac:dyDescent="0.25">
      <c r="A2" s="28"/>
      <c r="B2" s="148" t="s">
        <v>601</v>
      </c>
      <c r="C2" s="146" t="s">
        <v>602</v>
      </c>
      <c r="D2" s="146" t="s">
        <v>56</v>
      </c>
      <c r="E2" s="146" t="s">
        <v>603</v>
      </c>
    </row>
    <row r="3" spans="1:6" x14ac:dyDescent="0.25">
      <c r="A3" s="28" t="s">
        <v>604</v>
      </c>
      <c r="B3" s="149"/>
      <c r="C3" s="145"/>
      <c r="D3" s="145"/>
    </row>
    <row r="4" spans="1:6" x14ac:dyDescent="0.25">
      <c r="A4" s="23" t="s">
        <v>605</v>
      </c>
      <c r="B4" s="144">
        <f>'Total Cost of Position'!C34</f>
        <v>18</v>
      </c>
      <c r="C4" s="35">
        <v>107.34</v>
      </c>
      <c r="D4" s="36">
        <f>ROUND(B4*C4,2)</f>
        <v>1932.12</v>
      </c>
      <c r="E4" s="147">
        <f>ROUND(B4/18,0)</f>
        <v>1</v>
      </c>
      <c r="F4" s="23" t="s">
        <v>606</v>
      </c>
    </row>
    <row r="5" spans="1:6" x14ac:dyDescent="0.25">
      <c r="A5" s="23" t="s">
        <v>607</v>
      </c>
      <c r="B5" s="34"/>
      <c r="C5" s="35">
        <v>71.59</v>
      </c>
      <c r="D5" s="36">
        <f>ROUND(C5*E4,2)</f>
        <v>71.59</v>
      </c>
      <c r="E5" s="147">
        <f>E4</f>
        <v>1</v>
      </c>
      <c r="F5" s="23" t="s">
        <v>608</v>
      </c>
    </row>
    <row r="6" spans="1:6" x14ac:dyDescent="0.25">
      <c r="B6" s="34"/>
      <c r="D6" s="154">
        <f>SUM(D4:D5)</f>
        <v>2003.7099999999998</v>
      </c>
    </row>
    <row r="7" spans="1:6" x14ac:dyDescent="0.25">
      <c r="A7" s="28" t="s">
        <v>609</v>
      </c>
      <c r="B7" s="34"/>
    </row>
    <row r="8" spans="1:6" x14ac:dyDescent="0.25">
      <c r="A8" s="23" t="s">
        <v>610</v>
      </c>
      <c r="B8" s="144">
        <v>20</v>
      </c>
      <c r="C8" s="35">
        <v>85.74</v>
      </c>
      <c r="D8" s="36">
        <f>ROUND(B8*C8,2)</f>
        <v>1714.8</v>
      </c>
      <c r="E8" s="145">
        <f>ROUND(B8/54,0)</f>
        <v>0</v>
      </c>
      <c r="F8" s="23" t="s">
        <v>611</v>
      </c>
    </row>
    <row r="9" spans="1:6" x14ac:dyDescent="0.25">
      <c r="A9" s="23" t="s">
        <v>612</v>
      </c>
      <c r="B9" s="150"/>
      <c r="C9" s="151">
        <v>71.59</v>
      </c>
      <c r="D9" s="152">
        <f>ROUND(C9*E8,2)</f>
        <v>0</v>
      </c>
      <c r="E9" s="153">
        <f>E8</f>
        <v>0</v>
      </c>
      <c r="F9" s="23" t="s">
        <v>608</v>
      </c>
    </row>
    <row r="10" spans="1:6" x14ac:dyDescent="0.25">
      <c r="B10" s="34"/>
      <c r="D10" s="154">
        <f>SUM(D8:D9)</f>
        <v>1714.8</v>
      </c>
    </row>
    <row r="11" spans="1:6" x14ac:dyDescent="0.25">
      <c r="B11" s="34"/>
    </row>
    <row r="12" spans="1:6" x14ac:dyDescent="0.25">
      <c r="B12" s="34"/>
      <c r="D12" s="154">
        <f>D10+D6</f>
        <v>3718.5099999999998</v>
      </c>
    </row>
    <row r="14" spans="1:6" x14ac:dyDescent="0.25">
      <c r="A14" s="23" t="s">
        <v>613</v>
      </c>
    </row>
    <row r="15" spans="1:6" x14ac:dyDescent="0.25">
      <c r="A15" s="23" t="s">
        <v>614</v>
      </c>
    </row>
  </sheetData>
  <pageMargins left="0.75" right="0.75" top="1.45" bottom="1" header="0.5" footer="0.5"/>
  <pageSetup orientation="portrait" r:id="rId1"/>
  <headerFooter alignWithMargins="0">
    <oddHeader>&amp;C&amp;"Times New Roman,Regular"&amp;12Riverside Community College District
2013/2014 Part Time Faculty
Cost for 2.0 FTEs</oddHeader>
    <oddFooter>&amp;R&amp;9&amp;Z&amp;F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16784278-ba54-4fc1-8023-6c4ad871a038">
      <UserInfo>
        <DisplayName>Lee, Samuel</DisplayName>
        <AccountId>86</AccountId>
        <AccountType/>
      </UserInfo>
      <UserInfo>
        <DisplayName>Abejar, Esmeralda</DisplayName>
        <AccountId>10</AccountId>
        <AccountType/>
      </UserInfo>
      <UserInfo>
        <DisplayName>Bader, Melissa</DisplayName>
        <AccountId>29</AccountId>
        <AccountType/>
      </UserInfo>
      <UserInfo>
        <DisplayName>Figueroa, Claudia</DisplayName>
        <AccountId>99</AccountId>
        <AccountType/>
      </UserInfo>
      <UserInfo>
        <DisplayName>Moore, Turajha</DisplayName>
        <AccountId>104</AccountId>
        <AccountType/>
      </UserInfo>
      <UserInfo>
        <DisplayName>Budget NC Members</DisplayName>
        <AccountId>129</AccountId>
        <AccountType/>
      </UserInfo>
      <UserInfo>
        <DisplayName>Hodawanus, Tricia</DisplayName>
        <AccountId>49</AccountId>
        <AccountType/>
      </UserInfo>
      <UserInfo>
        <DisplayName>Etchison, Ashley</DisplayName>
        <AccountId>43</AccountId>
        <AccountType/>
      </UserInfo>
      <UserInfo>
        <DisplayName>Alvarez, Juan</DisplayName>
        <AccountId>132</AccountId>
        <AccountType/>
      </UserInfo>
      <UserInfo>
        <DisplayName>Gonzalez, Maria</DisplayName>
        <AccountId>133</AccountId>
        <AccountType/>
      </UserInfo>
    </SharedWithUsers>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A865659B7AAA9409F4C015E518E684E" ma:contentTypeVersion="2" ma:contentTypeDescription="Create a new document." ma:contentTypeScope="" ma:versionID="dcf4f868ab897fa4c2ab0480ca8b2cf2">
  <xsd:schema xmlns:xsd="http://www.w3.org/2001/XMLSchema" xmlns:xs="http://www.w3.org/2001/XMLSchema" xmlns:p="http://schemas.microsoft.com/office/2006/metadata/properties" xmlns:ns1="http://schemas.microsoft.com/sharepoint/v3" xmlns:ns2="16784278-ba54-4fc1-8023-6c4ad871a038" targetNamespace="http://schemas.microsoft.com/office/2006/metadata/properties" ma:root="true" ma:fieldsID="ae7ed845ea85f14baedafa7247ad14c2" ns1:_="" ns2:_="">
    <xsd:import namespace="http://schemas.microsoft.com/sharepoint/v3"/>
    <xsd:import namespace="16784278-ba54-4fc1-8023-6c4ad871a038"/>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6784278-ba54-4fc1-8023-6c4ad871a03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DE33E1-29BF-4A7D-BE42-AF61BDEBD4A2}">
  <ds:schemaRefs>
    <ds:schemaRef ds:uri="http://schemas.microsoft.com/office/2006/documentManagement/types"/>
    <ds:schemaRef ds:uri="http://schemas.microsoft.com/office/2006/metadata/properties"/>
    <ds:schemaRef ds:uri="329c5858-06dd-4410-aba0-2a9c48e73ef0"/>
    <ds:schemaRef ds:uri="http://purl.org/dc/dcmitype/"/>
    <ds:schemaRef ds:uri="http://purl.org/dc/terms/"/>
    <ds:schemaRef ds:uri="http://schemas.microsoft.com/office/infopath/2007/PartnerControls"/>
    <ds:schemaRef ds:uri="http://purl.org/dc/elements/1.1/"/>
    <ds:schemaRef ds:uri="http://schemas.microsoft.com/sharepoint/v3"/>
    <ds:schemaRef ds:uri="http://schemas.openxmlformats.org/package/2006/metadata/core-properties"/>
    <ds:schemaRef ds:uri="61ed5f3b-d1b7-43ae-838c-02534ba991bc"/>
    <ds:schemaRef ds:uri="http://www.w3.org/XML/1998/namespace"/>
  </ds:schemaRefs>
</ds:datastoreItem>
</file>

<file path=customXml/itemProps2.xml><?xml version="1.0" encoding="utf-8"?>
<ds:datastoreItem xmlns:ds="http://schemas.openxmlformats.org/officeDocument/2006/customXml" ds:itemID="{945D4842-E851-4A64-8F68-002F59AA3F02}"/>
</file>

<file path=customXml/itemProps3.xml><?xml version="1.0" encoding="utf-8"?>
<ds:datastoreItem xmlns:ds="http://schemas.openxmlformats.org/officeDocument/2006/customXml" ds:itemID="{1F910BEF-B909-4497-B9FD-162C3C8AB8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vt:i4>
      </vt:variant>
    </vt:vector>
  </HeadingPairs>
  <TitlesOfParts>
    <vt:vector size="18" baseType="lpstr">
      <vt:lpstr>How to Use the Workbook</vt:lpstr>
      <vt:lpstr>Total Cost of Position</vt:lpstr>
      <vt:lpstr>Classified Salary Schedule</vt:lpstr>
      <vt:lpstr>CL Confidential Salary Schedule</vt:lpstr>
      <vt:lpstr>Administrator Job Titles</vt:lpstr>
      <vt:lpstr>Short Term NonClassified Titles</vt:lpstr>
      <vt:lpstr>TCP Full Time Fac</vt:lpstr>
      <vt:lpstr>TCP Full Time CounsLib</vt:lpstr>
      <vt:lpstr>TCP Assoc Fac</vt:lpstr>
      <vt:lpstr>Student Employment</vt:lpstr>
      <vt:lpstr>RATE SHEET</vt:lpstr>
      <vt:lpstr>NOTES</vt:lpstr>
      <vt:lpstr>AdministratorTitles</vt:lpstr>
      <vt:lpstr>AdminTitles</vt:lpstr>
      <vt:lpstr>AdminTitles2</vt:lpstr>
      <vt:lpstr>'Total Cost of Position'!Print_Titles</vt:lpstr>
      <vt:lpstr>ShortTerm</vt:lpstr>
      <vt:lpstr>StudentTitles</vt:lpstr>
    </vt:vector>
  </TitlesOfParts>
  <Manager/>
  <Company>RCC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Cheatham, Misty</dc:creator>
  <cp:keywords/>
  <dc:description/>
  <cp:lastModifiedBy>Abejar, Esmeralda</cp:lastModifiedBy>
  <cp:revision/>
  <dcterms:created xsi:type="dcterms:W3CDTF">2020-02-10T23:57:30Z</dcterms:created>
  <dcterms:modified xsi:type="dcterms:W3CDTF">2022-10-13T23:47:58Z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0x0101004A865659B7AAA9409F4C015E518E684E</vt:lpwstr>
  </property>
  <property fmtid="{D5CDD505-2E9C-101B-9397-08002B2CF9AE}" pid="3" name="xd_Signature">
    <vt:bool>false</vt:bool>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MediaServiceImageTags">
    <vt:lpwstr/>
  </property>
</Properties>
</file>