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02"/>
  <workbookPr/>
  <mc:AlternateContent xmlns:mc="http://schemas.openxmlformats.org/markup-compatibility/2006">
    <mc:Choice Requires="x15">
      <x15ac:absPath xmlns:x15ac="http://schemas.microsoft.com/office/spreadsheetml/2010/11/ac" url="https://studentrcc.sharepoint.com/sites/NORCOBUSINESSSERVICES/Shared Documents/GRANTS/21-22 Grants/Grant Applications FY 21-22/Budget Template/"/>
    </mc:Choice>
  </mc:AlternateContent>
  <xr:revisionPtr revIDLastSave="181" documentId="11_F5552563CAF75BCFF5D95A832A16D048C70E6B20" xr6:coauthVersionLast="47" xr6:coauthVersionMax="47" xr10:uidLastSave="{40052EBB-A019-4720-9FA0-D77C8DBE49E0}"/>
  <bookViews>
    <workbookView xWindow="28680" yWindow="-120" windowWidth="29040" windowHeight="15840" firstSheet="1" xr2:uid="{00000000-000D-0000-FFFF-FFFF00000000}"/>
  </bookViews>
  <sheets>
    <sheet name="Board Resolution" sheetId="8" r:id="rId1"/>
    <sheet name="Grant Info &amp; Galaxy approvals" sheetId="6" r:id="rId2"/>
    <sheet name="Object Codes" sheetId="1" r:id="rId3"/>
    <sheet name="Salary Calc. FC rate 22-23" sheetId="5" r:id="rId4"/>
    <sheet name="IDC" sheetId="7" r:id="rId5"/>
  </sheets>
  <definedNames>
    <definedName name="_xlnm._FilterDatabase" localSheetId="3" hidden="1">'Salary Calc. FC rate 22-23'!$C$2:$C$59</definedName>
    <definedName name="_xlnm.Print_Area" localSheetId="0">'Board Resolution'!$A$1:$K$20</definedName>
    <definedName name="_xlnm.Print_Area" localSheetId="3">'Salary Calc. FC rate 22-23'!$A$1:$E$59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8" l="1"/>
  <c r="H20" i="8" l="1"/>
  <c r="C77" i="5"/>
  <c r="C79" i="5" s="1"/>
  <c r="B77" i="5"/>
  <c r="B79" i="5" s="1"/>
  <c r="C7" i="7" l="1"/>
  <c r="C9" i="7" s="1"/>
  <c r="C20" i="7"/>
  <c r="C18" i="7" l="1"/>
  <c r="C22" i="7" s="1"/>
  <c r="C11" i="7"/>
  <c r="C16" i="7" l="1"/>
  <c r="D51" i="5"/>
  <c r="D23" i="5"/>
  <c r="D13" i="5"/>
  <c r="D32" i="5" l="1"/>
  <c r="D6" i="5" l="1"/>
  <c r="D5" i="5"/>
  <c r="C56" i="5"/>
  <c r="D56" i="5" s="1"/>
  <c r="C55" i="5"/>
  <c r="D55" i="5" s="1"/>
  <c r="C54" i="5"/>
  <c r="D54" i="5" s="1"/>
  <c r="C53" i="5"/>
  <c r="D53" i="5" s="1"/>
  <c r="C52" i="5"/>
  <c r="D52" i="5" s="1"/>
  <c r="E56" i="5" s="1"/>
  <c r="C46" i="5"/>
  <c r="D46" i="5" s="1"/>
  <c r="C45" i="5"/>
  <c r="D45" i="5" s="1"/>
  <c r="C44" i="5"/>
  <c r="D44" i="5" s="1"/>
  <c r="C43" i="5"/>
  <c r="D43" i="5" s="1"/>
  <c r="C42" i="5"/>
  <c r="D42" i="5" s="1"/>
  <c r="C41" i="5"/>
  <c r="D41" i="5" s="1"/>
  <c r="C36" i="5"/>
  <c r="D36" i="5" s="1"/>
  <c r="C35" i="5"/>
  <c r="C34" i="5"/>
  <c r="D34" i="5" s="1"/>
  <c r="C33" i="5"/>
  <c r="D33" i="5" s="1"/>
  <c r="C27" i="5"/>
  <c r="D27" i="5" s="1"/>
  <c r="C26" i="5"/>
  <c r="D26" i="5" s="1"/>
  <c r="C25" i="5"/>
  <c r="D25" i="5" s="1"/>
  <c r="C24" i="5"/>
  <c r="D24" i="5" s="1"/>
  <c r="C18" i="5"/>
  <c r="D18" i="5" s="1"/>
  <c r="C17" i="5"/>
  <c r="D17" i="5" s="1"/>
  <c r="C16" i="5"/>
  <c r="D16" i="5" s="1"/>
  <c r="C15" i="5"/>
  <c r="D15" i="5" s="1"/>
  <c r="C14" i="5"/>
  <c r="D14" i="5" s="1"/>
  <c r="C8" i="5"/>
  <c r="D8" i="5" s="1"/>
  <c r="C7" i="5"/>
  <c r="D7" i="5" s="1"/>
  <c r="D57" i="5" l="1"/>
  <c r="D19" i="5"/>
  <c r="D28" i="5"/>
  <c r="D47" i="5"/>
  <c r="D35" i="5"/>
  <c r="D37" i="5" s="1"/>
  <c r="D9" i="5"/>
</calcChain>
</file>

<file path=xl/sharedStrings.xml><?xml version="1.0" encoding="utf-8"?>
<sst xmlns="http://schemas.openxmlformats.org/spreadsheetml/2006/main" count="221" uniqueCount="163">
  <si>
    <t>RIVERSIDE COMMUNITY COLLEGE DISTRICT</t>
  </si>
  <si>
    <t>Please provide budget string.</t>
  </si>
  <si>
    <t>INCOME &amp; EXPENDITURES - BUDGET AMENDMENT</t>
  </si>
  <si>
    <t xml:space="preserve">Use object code and description from Object Code tab. </t>
  </si>
  <si>
    <t>College and Career Access Pathways</t>
  </si>
  <si>
    <t xml:space="preserve">Refer to Salary Calculation tab for fixed cost estimates on salaries. </t>
  </si>
  <si>
    <t>Year</t>
  </si>
  <si>
    <t xml:space="preserve"> County</t>
  </si>
  <si>
    <t>District</t>
  </si>
  <si>
    <t>Date</t>
  </si>
  <si>
    <t>Fund</t>
  </si>
  <si>
    <t>07</t>
  </si>
  <si>
    <t>School</t>
  </si>
  <si>
    <t>Resource</t>
  </si>
  <si>
    <t>PY</t>
  </si>
  <si>
    <t>Goal</t>
  </si>
  <si>
    <t>Func</t>
  </si>
  <si>
    <t>Object</t>
  </si>
  <si>
    <t>Amount</t>
  </si>
  <si>
    <t>Object Code Description</t>
  </si>
  <si>
    <t>E00</t>
  </si>
  <si>
    <t>Revenue</t>
  </si>
  <si>
    <t>EXPENDITURES</t>
  </si>
  <si>
    <t>/184</t>
  </si>
  <si>
    <t>TOTAL REVENUE</t>
  </si>
  <si>
    <t>TOTAL EXPENDITURES</t>
  </si>
  <si>
    <t>What would you like to call your grant:</t>
  </si>
  <si>
    <t>Project Director:</t>
  </si>
  <si>
    <t>Tenisha James</t>
  </si>
  <si>
    <t>Please provide the Galaxy Approval Tree for Requisitions</t>
  </si>
  <si>
    <t>Approval Priority</t>
  </si>
  <si>
    <t>Approver Name</t>
  </si>
  <si>
    <t>Approval From Amount</t>
  </si>
  <si>
    <t>Approval To Amount</t>
  </si>
  <si>
    <t>Ana Molina</t>
  </si>
  <si>
    <t>Dr. Tarrant</t>
  </si>
  <si>
    <t xml:space="preserve">Cristina Ambriz </t>
  </si>
  <si>
    <t>A Vice President or Vice Chancellor must be included over the current bid limit.  If his/her name</t>
  </si>
  <si>
    <t>is not included at a lower level, please list his/her name here:</t>
  </si>
  <si>
    <t>Acad FT Instructional</t>
  </si>
  <si>
    <t>Acad Xtra Duty Instructional</t>
  </si>
  <si>
    <t>Acad FT Administrator</t>
  </si>
  <si>
    <t>Acad FT Non-Instructional</t>
  </si>
  <si>
    <t>Acad PT Teaching Fall</t>
  </si>
  <si>
    <t>Acad PT Teaching Spring</t>
  </si>
  <si>
    <t>Instructors, Substitutes</t>
  </si>
  <si>
    <t>Acad PT Non-Instructional</t>
  </si>
  <si>
    <t>Acad Xtra Duty Non Teach</t>
  </si>
  <si>
    <t>Acad Special Project</t>
  </si>
  <si>
    <t>Classified FT Administrator</t>
  </si>
  <si>
    <t xml:space="preserve">Classified FT  </t>
  </si>
  <si>
    <t>Classified Perm Part Time</t>
  </si>
  <si>
    <t>Instructional Aides Reg FT</t>
  </si>
  <si>
    <t>Instructional Aides Reg PT</t>
  </si>
  <si>
    <t>Student Help Non-Instruct</t>
  </si>
  <si>
    <t>Classified PT Hrly As Needed</t>
  </si>
  <si>
    <t>Classified Overtime</t>
  </si>
  <si>
    <t>Classified Substitutes</t>
  </si>
  <si>
    <t>Classified Special Project</t>
  </si>
  <si>
    <t>Instructional Aides Hrly</t>
  </si>
  <si>
    <t>Employee Benefits</t>
  </si>
  <si>
    <t>Reference Books</t>
  </si>
  <si>
    <t>Instructional Supplies</t>
  </si>
  <si>
    <t>Periodicals/Magazines</t>
  </si>
  <si>
    <t>Instructional Media</t>
  </si>
  <si>
    <t>Instr Media Material</t>
  </si>
  <si>
    <t>Tests</t>
  </si>
  <si>
    <t>Copying/Printing</t>
  </si>
  <si>
    <t>Software &lt;$200</t>
  </si>
  <si>
    <t>Office and Other Supplies</t>
  </si>
  <si>
    <t>Contract Ed Instr Supplies</t>
  </si>
  <si>
    <t>Food</t>
  </si>
  <si>
    <t>Postage</t>
  </si>
  <si>
    <t>Consultants</t>
  </si>
  <si>
    <t>(describe what they will consult on)</t>
  </si>
  <si>
    <t>Lecturers</t>
  </si>
  <si>
    <t>Grant/Contract Sub-Agreemt</t>
  </si>
  <si>
    <t>Professional Services</t>
  </si>
  <si>
    <t>(describe professional service)</t>
  </si>
  <si>
    <t>Mileage</t>
  </si>
  <si>
    <t>Meeting Expenses</t>
  </si>
  <si>
    <t>Other Travel</t>
  </si>
  <si>
    <t>Conferences</t>
  </si>
  <si>
    <t>Membership/Dues</t>
  </si>
  <si>
    <t>Liability Insurance</t>
  </si>
  <si>
    <t>General Liability &amp; Property</t>
  </si>
  <si>
    <t>Telephones</t>
  </si>
  <si>
    <t>Cell Phones</t>
  </si>
  <si>
    <t>Lease/Rental Copy Machine</t>
  </si>
  <si>
    <t>(describe what is rented/leased)</t>
  </si>
  <si>
    <t>Scenic Rentals</t>
  </si>
  <si>
    <t>Costume Rentals</t>
  </si>
  <si>
    <t>Comp Software Maint/Lic</t>
  </si>
  <si>
    <t>Transportation Contracts</t>
  </si>
  <si>
    <t>Advertising</t>
  </si>
  <si>
    <t>Fees</t>
  </si>
  <si>
    <t>Physicals</t>
  </si>
  <si>
    <t>Fingerprinting</t>
  </si>
  <si>
    <t>Pre-Employment Testing</t>
  </si>
  <si>
    <t>Consultant Evaluations</t>
  </si>
  <si>
    <t>(describe each item, this is an example)</t>
  </si>
  <si>
    <t>Student Stipends &amp; Fees</t>
  </si>
  <si>
    <t>Administrative Contingency</t>
  </si>
  <si>
    <t>Indirect Admin Costs</t>
  </si>
  <si>
    <t>(make sure goal is 6xxx, non-instructional)</t>
  </si>
  <si>
    <t>Books/New &amp; Expand Library</t>
  </si>
  <si>
    <t xml:space="preserve">Equip Additional $200-$4999 </t>
  </si>
  <si>
    <t xml:space="preserve">Equip Additional $5000 &gt; </t>
  </si>
  <si>
    <t>Equip Repl $200-$4999</t>
  </si>
  <si>
    <t>Equip Repl $5,000 &gt;</t>
  </si>
  <si>
    <t>Comp Equip Addl $200-$4999</t>
  </si>
  <si>
    <t>Comp Equip Addl $5000 &gt;</t>
  </si>
  <si>
    <t>Comp Equip Repl $200-$4999</t>
  </si>
  <si>
    <t>Comp Equip Repl $5000 &gt;</t>
  </si>
  <si>
    <t>Student Financial Grants</t>
  </si>
  <si>
    <t>Book Grants</t>
  </si>
  <si>
    <t>Meal Grants</t>
  </si>
  <si>
    <t>Transportation</t>
  </si>
  <si>
    <t>Educational Supplies</t>
  </si>
  <si>
    <t>Object Codes: 2331, 2430</t>
  </si>
  <si>
    <t>Fixed Charges</t>
  </si>
  <si>
    <t>Salary Amount</t>
  </si>
  <si>
    <t>OPEB</t>
  </si>
  <si>
    <t>WC</t>
  </si>
  <si>
    <t>Total</t>
  </si>
  <si>
    <t>Object Codes: 2349</t>
  </si>
  <si>
    <t>FICA</t>
  </si>
  <si>
    <t>Medicare</t>
  </si>
  <si>
    <t>SUI</t>
  </si>
  <si>
    <t>Object Codes: 2449</t>
  </si>
  <si>
    <t>Object Codes: 2339, 2369</t>
  </si>
  <si>
    <t>Object Codes: 2119</t>
  </si>
  <si>
    <t>PERS</t>
  </si>
  <si>
    <t>Object Codes: 1218, 1219, 1439, 1490</t>
  </si>
  <si>
    <t>STRS</t>
  </si>
  <si>
    <t>FY 22/23</t>
  </si>
  <si>
    <t>Classified FT</t>
  </si>
  <si>
    <t>Certificated Employees</t>
  </si>
  <si>
    <t>For 1190 only &gt;&gt;&gt;</t>
  </si>
  <si>
    <t>General Liability and Property Insurance</t>
  </si>
  <si>
    <t>&lt;&lt;&lt; This only applies to fund 11 positions</t>
  </si>
  <si>
    <t>H&amp;W</t>
  </si>
  <si>
    <t>Health &amp; Welfare benefits calculation for new positions</t>
  </si>
  <si>
    <t>Monthly</t>
  </si>
  <si>
    <t>Annual</t>
  </si>
  <si>
    <t>Pmts</t>
  </si>
  <si>
    <t>Employee Ben - Delta</t>
  </si>
  <si>
    <t xml:space="preserve">Employee Ben - Jefferson </t>
  </si>
  <si>
    <t>Employee Ben - HN (est. increase 5%)</t>
  </si>
  <si>
    <t>Employee Ben - Kaiser (est. increase 5%)</t>
  </si>
  <si>
    <t xml:space="preserve">Employee Ben - PPO </t>
  </si>
  <si>
    <t>**Standard H&amp;W with Jefferson Pilot Life, Delta Dental and RCCD</t>
  </si>
  <si>
    <t>Correct</t>
  </si>
  <si>
    <t>Grant Amt</t>
  </si>
  <si>
    <t>Calculation example from CCCCO</t>
  </si>
  <si>
    <t>Indirect Rate</t>
  </si>
  <si>
    <t>Direct Expenses</t>
  </si>
  <si>
    <t>Indirect Expenses</t>
  </si>
  <si>
    <t>Total Grant</t>
  </si>
  <si>
    <t>Not Correct</t>
  </si>
  <si>
    <t>Always look at what is not allowable for IDC</t>
  </si>
  <si>
    <t>1. Federal Grants exclude capital equipment and Consultants</t>
  </si>
  <si>
    <t>local grant might have different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</si>
</sst>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 @"/>
    <numFmt numFmtId="165" formatCode="_(&quot;$&quot;* #,##0_);_(&quot;$&quot;* \(#,##0\);_(&quot;$&quot;* &quot;-&quot;??_);_(@_)"/>
    <numFmt numFmtId="166" formatCode="0.000%"/>
    <numFmt numFmtId="167" formatCode="_(* #,##0_);_(* \(#,##0\);_(* &quot;-&quot;??_);_(@_)"/>
    <numFmt numFmtId="168" formatCode="#00"/>
    <numFmt numFmtId="169" formatCode="#0000"/>
    <numFmt numFmtId="170" formatCode="#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2"/>
      <name val="Calibri"/>
      <family val="2"/>
    </font>
    <font>
      <sz val="10"/>
      <color rgb="FF000000"/>
      <name val="Times New Roman"/>
      <family val="1"/>
    </font>
    <font>
      <b/>
      <sz val="12"/>
      <name val="Calibri"/>
      <family val="2"/>
    </font>
    <font>
      <sz val="11"/>
      <color rgb="FF242424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92D050"/>
        <bgColor rgb="FF000000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hair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1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1" applyFont="1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8" fillId="0" borderId="0" xfId="1" applyFont="1"/>
    <xf numFmtId="0" fontId="1" fillId="0" borderId="0" xfId="1"/>
    <xf numFmtId="0" fontId="1" fillId="0" borderId="5" xfId="1" applyBorder="1"/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0" borderId="10" xfId="1" applyBorder="1"/>
    <xf numFmtId="10" fontId="1" fillId="0" borderId="0" xfId="1" applyNumberFormat="1"/>
    <xf numFmtId="10" fontId="1" fillId="0" borderId="8" xfId="1" applyNumberFormat="1" applyBorder="1"/>
    <xf numFmtId="0" fontId="8" fillId="0" borderId="7" xfId="1" applyFont="1" applyBorder="1"/>
    <xf numFmtId="0" fontId="8" fillId="0" borderId="8" xfId="1" applyFont="1" applyBorder="1"/>
    <xf numFmtId="165" fontId="8" fillId="0" borderId="9" xfId="2" applyNumberFormat="1" applyFont="1" applyBorder="1"/>
    <xf numFmtId="166" fontId="1" fillId="0" borderId="0" xfId="1" applyNumberFormat="1"/>
    <xf numFmtId="0" fontId="1" fillId="0" borderId="13" xfId="1" applyBorder="1"/>
    <xf numFmtId="0" fontId="1" fillId="0" borderId="14" xfId="1" applyBorder="1"/>
    <xf numFmtId="165" fontId="8" fillId="2" borderId="15" xfId="1" applyNumberFormat="1" applyFont="1" applyFill="1" applyBorder="1"/>
    <xf numFmtId="0" fontId="8" fillId="0" borderId="13" xfId="1" applyFont="1" applyBorder="1"/>
    <xf numFmtId="0" fontId="8" fillId="0" borderId="4" xfId="1" applyFont="1" applyBorder="1"/>
    <xf numFmtId="0" fontId="8" fillId="0" borderId="12" xfId="1" applyFont="1" applyBorder="1"/>
    <xf numFmtId="0" fontId="1" fillId="0" borderId="16" xfId="1" applyBorder="1"/>
    <xf numFmtId="0" fontId="1" fillId="0" borderId="19" xfId="1" applyBorder="1"/>
    <xf numFmtId="0" fontId="1" fillId="0" borderId="21" xfId="1" applyBorder="1"/>
    <xf numFmtId="0" fontId="9" fillId="0" borderId="12" xfId="0" applyFont="1" applyBorder="1"/>
    <xf numFmtId="0" fontId="0" fillId="0" borderId="12" xfId="0" applyBorder="1"/>
    <xf numFmtId="4" fontId="0" fillId="0" borderId="12" xfId="0" applyNumberFormat="1" applyBorder="1"/>
    <xf numFmtId="0" fontId="0" fillId="3" borderId="0" xfId="0" applyFill="1"/>
    <xf numFmtId="167" fontId="1" fillId="0" borderId="11" xfId="4" applyNumberFormat="1" applyFont="1" applyBorder="1"/>
    <xf numFmtId="167" fontId="8" fillId="0" borderId="9" xfId="4" applyNumberFormat="1" applyFont="1" applyBorder="1"/>
    <xf numFmtId="167" fontId="1" fillId="0" borderId="9" xfId="4" applyNumberFormat="1" applyFont="1" applyBorder="1"/>
    <xf numFmtId="43" fontId="0" fillId="3" borderId="0" xfId="4" applyFont="1" applyFill="1"/>
    <xf numFmtId="166" fontId="0" fillId="3" borderId="0" xfId="0" applyNumberFormat="1" applyFill="1"/>
    <xf numFmtId="43" fontId="0" fillId="5" borderId="0" xfId="4" applyFont="1" applyFill="1"/>
    <xf numFmtId="0" fontId="0" fillId="5" borderId="0" xfId="0" applyFill="1"/>
    <xf numFmtId="10" fontId="0" fillId="5" borderId="0" xfId="0" applyNumberFormat="1" applyFill="1"/>
    <xf numFmtId="166" fontId="1" fillId="0" borderId="0" xfId="3" applyNumberFormat="1" applyBorder="1" applyAlignment="1">
      <alignment horizontal="left"/>
    </xf>
    <xf numFmtId="10" fontId="1" fillId="0" borderId="20" xfId="1" applyNumberFormat="1" applyBorder="1"/>
    <xf numFmtId="10" fontId="1" fillId="0" borderId="23" xfId="1" applyNumberFormat="1" applyBorder="1"/>
    <xf numFmtId="0" fontId="1" fillId="0" borderId="25" xfId="1" applyBorder="1"/>
    <xf numFmtId="43" fontId="1" fillId="0" borderId="0" xfId="4" applyFont="1"/>
    <xf numFmtId="0" fontId="1" fillId="0" borderId="25" xfId="1" applyBorder="1" applyAlignment="1">
      <alignment wrapText="1"/>
    </xf>
    <xf numFmtId="10" fontId="1" fillId="0" borderId="26" xfId="1" applyNumberFormat="1" applyBorder="1"/>
    <xf numFmtId="0" fontId="1" fillId="0" borderId="20" xfId="1" applyBorder="1"/>
    <xf numFmtId="10" fontId="1" fillId="0" borderId="27" xfId="1" applyNumberFormat="1" applyBorder="1"/>
    <xf numFmtId="10" fontId="1" fillId="0" borderId="28" xfId="1" applyNumberFormat="1" applyBorder="1"/>
    <xf numFmtId="167" fontId="1" fillId="0" borderId="0" xfId="4" applyNumberFormat="1" applyFont="1" applyBorder="1"/>
    <xf numFmtId="0" fontId="11" fillId="0" borderId="0" xfId="0" applyFont="1"/>
    <xf numFmtId="0" fontId="12" fillId="6" borderId="30" xfId="0" applyFont="1" applyFill="1" applyBorder="1" applyAlignment="1">
      <alignment horizontal="center"/>
    </xf>
    <xf numFmtId="0" fontId="11" fillId="7" borderId="30" xfId="0" applyFont="1" applyFill="1" applyBorder="1"/>
    <xf numFmtId="4" fontId="11" fillId="7" borderId="30" xfId="0" applyNumberFormat="1" applyFont="1" applyFill="1" applyBorder="1"/>
    <xf numFmtId="0" fontId="11" fillId="0" borderId="30" xfId="0" applyFont="1" applyBorder="1"/>
    <xf numFmtId="8" fontId="11" fillId="4" borderId="25" xfId="0" applyNumberFormat="1" applyFont="1" applyFill="1" applyBorder="1"/>
    <xf numFmtId="0" fontId="13" fillId="0" borderId="29" xfId="1" applyFont="1" applyBorder="1" applyAlignment="1">
      <alignment wrapText="1"/>
    </xf>
    <xf numFmtId="9" fontId="1" fillId="0" borderId="34" xfId="5" applyFont="1" applyBorder="1"/>
    <xf numFmtId="9" fontId="1" fillId="0" borderId="35" xfId="5" applyFont="1" applyBorder="1"/>
    <xf numFmtId="0" fontId="1" fillId="0" borderId="29" xfId="1" applyBorder="1" applyAlignment="1">
      <alignment horizontal="right"/>
    </xf>
    <xf numFmtId="10" fontId="1" fillId="0" borderId="34" xfId="1" applyNumberFormat="1" applyBorder="1"/>
    <xf numFmtId="10" fontId="1" fillId="0" borderId="35" xfId="1" applyNumberFormat="1" applyBorder="1"/>
    <xf numFmtId="0" fontId="8" fillId="4" borderId="29" xfId="1" applyFont="1" applyFill="1" applyBorder="1"/>
    <xf numFmtId="10" fontId="8" fillId="4" borderId="35" xfId="1" applyNumberFormat="1" applyFont="1" applyFill="1" applyBorder="1"/>
    <xf numFmtId="167" fontId="1" fillId="0" borderId="0" xfId="1" applyNumberFormat="1"/>
    <xf numFmtId="0" fontId="10" fillId="0" borderId="0" xfId="6"/>
    <xf numFmtId="0" fontId="2" fillId="0" borderId="0" xfId="6" applyFont="1"/>
    <xf numFmtId="4" fontId="2" fillId="0" borderId="0" xfId="6" applyNumberFormat="1" applyFont="1"/>
    <xf numFmtId="0" fontId="2" fillId="0" borderId="0" xfId="6" applyFont="1" applyAlignment="1">
      <alignment horizontal="center"/>
    </xf>
    <xf numFmtId="0" fontId="2" fillId="0" borderId="1" xfId="6" applyFont="1" applyBorder="1" applyAlignment="1">
      <alignment horizontal="center"/>
    </xf>
    <xf numFmtId="0" fontId="5" fillId="0" borderId="0" xfId="6" applyFont="1" applyAlignment="1">
      <alignment horizontal="center"/>
    </xf>
    <xf numFmtId="0" fontId="2" fillId="0" borderId="1" xfId="7" quotePrefix="1" applyFont="1" applyBorder="1" applyAlignment="1">
      <alignment horizontal="center"/>
    </xf>
    <xf numFmtId="0" fontId="2" fillId="0" borderId="1" xfId="7" applyFont="1" applyBorder="1" applyAlignment="1">
      <alignment horizontal="center"/>
    </xf>
    <xf numFmtId="0" fontId="2" fillId="0" borderId="0" xfId="6" quotePrefix="1" applyFont="1" applyAlignment="1">
      <alignment horizontal="center"/>
    </xf>
    <xf numFmtId="4" fontId="2" fillId="0" borderId="0" xfId="6" applyNumberFormat="1" applyFont="1" applyAlignment="1">
      <alignment horizontal="center"/>
    </xf>
    <xf numFmtId="0" fontId="6" fillId="0" borderId="0" xfId="6" applyFont="1"/>
    <xf numFmtId="0" fontId="7" fillId="0" borderId="0" xfId="6" applyFont="1"/>
    <xf numFmtId="0" fontId="2" fillId="0" borderId="1" xfId="6" applyFont="1" applyBorder="1" applyAlignment="1">
      <alignment horizontal="center" wrapText="1"/>
    </xf>
    <xf numFmtId="3" fontId="2" fillId="0" borderId="1" xfId="6" applyNumberFormat="1" applyFont="1" applyBorder="1" applyAlignment="1">
      <alignment horizontal="center"/>
    </xf>
    <xf numFmtId="168" fontId="16" fillId="0" borderId="0" xfId="8" applyNumberFormat="1" applyFont="1" applyAlignment="1">
      <alignment horizontal="center" wrapText="1"/>
    </xf>
    <xf numFmtId="49" fontId="16" fillId="0" borderId="0" xfId="8" applyNumberFormat="1" applyFont="1" applyAlignment="1">
      <alignment horizontal="center" wrapText="1"/>
    </xf>
    <xf numFmtId="169" fontId="16" fillId="0" borderId="0" xfId="8" applyNumberFormat="1" applyFont="1" applyAlignment="1">
      <alignment horizontal="center" wrapText="1"/>
    </xf>
    <xf numFmtId="170" fontId="16" fillId="0" borderId="0" xfId="8" applyNumberFormat="1" applyFont="1" applyAlignment="1">
      <alignment horizontal="center" wrapText="1"/>
    </xf>
    <xf numFmtId="3" fontId="2" fillId="0" borderId="3" xfId="7" applyNumberFormat="1" applyFont="1" applyBorder="1"/>
    <xf numFmtId="4" fontId="2" fillId="0" borderId="1" xfId="6" quotePrefix="1" applyNumberFormat="1" applyFont="1" applyBorder="1"/>
    <xf numFmtId="4" fontId="2" fillId="0" borderId="1" xfId="6" applyNumberFormat="1" applyFont="1" applyBorder="1"/>
    <xf numFmtId="0" fontId="2" fillId="0" borderId="1" xfId="6" applyFont="1" applyBorder="1"/>
    <xf numFmtId="0" fontId="2" fillId="0" borderId="39" xfId="6" applyFont="1" applyBorder="1" applyAlignment="1">
      <alignment horizontal="center"/>
    </xf>
    <xf numFmtId="0" fontId="2" fillId="0" borderId="39" xfId="6" applyFont="1" applyBorder="1" applyAlignment="1">
      <alignment horizontal="right"/>
    </xf>
    <xf numFmtId="164" fontId="2" fillId="0" borderId="39" xfId="6" applyNumberFormat="1" applyFont="1" applyBorder="1"/>
    <xf numFmtId="3" fontId="2" fillId="0" borderId="39" xfId="6" applyNumberFormat="1" applyFont="1" applyBorder="1"/>
    <xf numFmtId="4" fontId="2" fillId="0" borderId="39" xfId="6" applyNumberFormat="1" applyFont="1" applyBorder="1"/>
    <xf numFmtId="167" fontId="17" fillId="0" borderId="0" xfId="9" applyNumberFormat="1" applyFont="1"/>
    <xf numFmtId="168" fontId="16" fillId="0" borderId="1" xfId="8" applyNumberFormat="1" applyFont="1" applyBorder="1" applyAlignment="1">
      <alignment horizontal="center" wrapText="1"/>
    </xf>
    <xf numFmtId="169" fontId="16" fillId="0" borderId="1" xfId="8" applyNumberFormat="1" applyFont="1" applyBorder="1" applyAlignment="1">
      <alignment horizontal="center" wrapText="1"/>
    </xf>
    <xf numFmtId="170" fontId="16" fillId="0" borderId="3" xfId="8" applyNumberFormat="1" applyFont="1" applyBorder="1" applyAlignment="1">
      <alignment horizontal="center" wrapText="1"/>
    </xf>
    <xf numFmtId="169" fontId="16" fillId="0" borderId="3" xfId="8" applyNumberFormat="1" applyFont="1" applyBorder="1" applyAlignment="1">
      <alignment horizontal="center" wrapText="1"/>
    </xf>
    <xf numFmtId="168" fontId="16" fillId="0" borderId="24" xfId="8" applyNumberFormat="1" applyFont="1" applyBorder="1" applyAlignment="1">
      <alignment horizontal="center" wrapText="1"/>
    </xf>
    <xf numFmtId="169" fontId="16" fillId="0" borderId="24" xfId="8" applyNumberFormat="1" applyFont="1" applyBorder="1" applyAlignment="1">
      <alignment horizontal="center" wrapText="1"/>
    </xf>
    <xf numFmtId="170" fontId="16" fillId="0" borderId="38" xfId="8" applyNumberFormat="1" applyFont="1" applyBorder="1" applyAlignment="1">
      <alignment horizontal="center" wrapText="1"/>
    </xf>
    <xf numFmtId="41" fontId="16" fillId="0" borderId="37" xfId="8" applyNumberFormat="1" applyFont="1" applyBorder="1" applyAlignment="1">
      <alignment horizontal="left" wrapText="1"/>
    </xf>
    <xf numFmtId="4" fontId="2" fillId="0" borderId="24" xfId="6" quotePrefix="1" applyNumberFormat="1" applyFont="1" applyBorder="1"/>
    <xf numFmtId="4" fontId="2" fillId="0" borderId="24" xfId="6" applyNumberFormat="1" applyFont="1" applyBorder="1"/>
    <xf numFmtId="44" fontId="2" fillId="0" borderId="24" xfId="1" applyNumberFormat="1" applyFont="1" applyBorder="1"/>
    <xf numFmtId="3" fontId="10" fillId="0" borderId="0" xfId="6" applyNumberFormat="1"/>
    <xf numFmtId="169" fontId="16" fillId="0" borderId="42" xfId="8" applyNumberFormat="1" applyFont="1" applyBorder="1" applyAlignment="1">
      <alignment horizontal="center" wrapText="1"/>
    </xf>
    <xf numFmtId="170" fontId="16" fillId="0" borderId="36" xfId="8" applyNumberFormat="1" applyFont="1" applyBorder="1" applyAlignment="1">
      <alignment horizontal="center" wrapText="1"/>
    </xf>
    <xf numFmtId="169" fontId="16" fillId="0" borderId="36" xfId="8" applyNumberFormat="1" applyFont="1" applyBorder="1" applyAlignment="1">
      <alignment horizontal="center" wrapText="1"/>
    </xf>
    <xf numFmtId="41" fontId="16" fillId="0" borderId="0" xfId="8" applyNumberFormat="1" applyFont="1" applyAlignment="1">
      <alignment horizontal="left" wrapText="1"/>
    </xf>
    <xf numFmtId="168" fontId="16" fillId="0" borderId="36" xfId="8" applyNumberFormat="1" applyFont="1" applyBorder="1" applyAlignment="1">
      <alignment horizontal="center" wrapText="1"/>
    </xf>
    <xf numFmtId="4" fontId="2" fillId="0" borderId="38" xfId="6" applyNumberFormat="1" applyFont="1" applyBorder="1"/>
    <xf numFmtId="49" fontId="16" fillId="0" borderId="43" xfId="8" applyNumberFormat="1" applyFont="1" applyBorder="1" applyAlignment="1">
      <alignment horizontal="center" wrapText="1"/>
    </xf>
    <xf numFmtId="169" fontId="16" fillId="0" borderId="44" xfId="8" applyNumberFormat="1" applyFont="1" applyBorder="1" applyAlignment="1">
      <alignment horizontal="center" wrapText="1"/>
    </xf>
    <xf numFmtId="44" fontId="16" fillId="0" borderId="41" xfId="8" applyNumberFormat="1" applyFont="1" applyBorder="1" applyAlignment="1">
      <alignment horizontal="left" wrapText="1"/>
    </xf>
    <xf numFmtId="49" fontId="16" fillId="0" borderId="3" xfId="8" applyNumberFormat="1" applyFont="1" applyBorder="1" applyAlignment="1">
      <alignment horizontal="center" wrapText="1"/>
    </xf>
    <xf numFmtId="169" fontId="16" fillId="0" borderId="40" xfId="8" applyNumberFormat="1" applyFont="1" applyBorder="1" applyAlignment="1">
      <alignment horizontal="center" wrapText="1"/>
    </xf>
    <xf numFmtId="3" fontId="2" fillId="0" borderId="1" xfId="6" applyNumberFormat="1" applyFont="1" applyBorder="1"/>
    <xf numFmtId="0" fontId="6" fillId="0" borderId="1" xfId="6" applyFont="1" applyBorder="1" applyAlignment="1">
      <alignment horizontal="center"/>
    </xf>
    <xf numFmtId="168" fontId="16" fillId="0" borderId="3" xfId="8" applyNumberFormat="1" applyFont="1" applyBorder="1" applyAlignment="1">
      <alignment horizontal="center" wrapText="1"/>
    </xf>
    <xf numFmtId="0" fontId="2" fillId="0" borderId="3" xfId="6" applyFont="1" applyBorder="1" applyAlignment="1">
      <alignment horizontal="center"/>
    </xf>
    <xf numFmtId="0" fontId="2" fillId="0" borderId="3" xfId="6" applyFont="1" applyBorder="1"/>
    <xf numFmtId="0" fontId="2" fillId="0" borderId="40" xfId="6" applyFont="1" applyBorder="1"/>
    <xf numFmtId="0" fontId="10" fillId="0" borderId="36" xfId="6" applyBorder="1"/>
    <xf numFmtId="3" fontId="14" fillId="0" borderId="0" xfId="6" applyNumberFormat="1" applyFont="1" applyAlignment="1">
      <alignment horizontal="right"/>
    </xf>
    <xf numFmtId="0" fontId="18" fillId="0" borderId="0" xfId="0" applyFont="1"/>
    <xf numFmtId="41" fontId="10" fillId="0" borderId="0" xfId="6" applyNumberFormat="1"/>
    <xf numFmtId="0" fontId="1" fillId="0" borderId="13" xfId="1" applyBorder="1" applyAlignment="1">
      <alignment horizontal="right"/>
    </xf>
    <xf numFmtId="3" fontId="2" fillId="0" borderId="1" xfId="6" applyNumberFormat="1" applyFont="1" applyBorder="1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6" applyFont="1" applyAlignment="1">
      <alignment horizontal="center" wrapText="1"/>
    </xf>
    <xf numFmtId="0" fontId="2" fillId="0" borderId="1" xfId="6" applyFont="1" applyBorder="1" applyAlignment="1">
      <alignment horizontal="center"/>
    </xf>
    <xf numFmtId="14" fontId="2" fillId="0" borderId="2" xfId="7" applyNumberFormat="1" applyFont="1" applyBorder="1" applyAlignment="1">
      <alignment horizontal="center"/>
    </xf>
    <xf numFmtId="14" fontId="2" fillId="0" borderId="3" xfId="7" applyNumberFormat="1" applyFont="1" applyBorder="1" applyAlignment="1">
      <alignment horizontal="center"/>
    </xf>
    <xf numFmtId="0" fontId="11" fillId="0" borderId="29" xfId="0" applyFont="1" applyBorder="1" applyAlignment="1">
      <alignment horizontal="right"/>
    </xf>
    <xf numFmtId="0" fontId="11" fillId="0" borderId="34" xfId="0" applyFont="1" applyBorder="1" applyAlignment="1">
      <alignment horizontal="right"/>
    </xf>
    <xf numFmtId="0" fontId="11" fillId="0" borderId="35" xfId="0" applyFont="1" applyBorder="1" applyAlignment="1">
      <alignment horizontal="right"/>
    </xf>
    <xf numFmtId="10" fontId="1" fillId="0" borderId="0" xfId="5" applyNumberFormat="1" applyFont="1" applyBorder="1" applyAlignment="1">
      <alignment horizontal="left"/>
    </xf>
    <xf numFmtId="166" fontId="1" fillId="0" borderId="0" xfId="3" applyNumberFormat="1" applyBorder="1" applyAlignment="1">
      <alignment horizontal="left"/>
    </xf>
    <xf numFmtId="166" fontId="1" fillId="0" borderId="20" xfId="3" applyNumberFormat="1" applyBorder="1" applyAlignment="1">
      <alignment horizontal="left"/>
    </xf>
    <xf numFmtId="166" fontId="1" fillId="0" borderId="22" xfId="3" applyNumberFormat="1" applyBorder="1" applyAlignment="1">
      <alignment horizontal="left"/>
    </xf>
    <xf numFmtId="166" fontId="1" fillId="0" borderId="23" xfId="3" applyNumberFormat="1" applyBorder="1" applyAlignment="1">
      <alignment horizontal="left"/>
    </xf>
    <xf numFmtId="0" fontId="12" fillId="6" borderId="31" xfId="0" applyFont="1" applyFill="1" applyBorder="1" applyAlignment="1">
      <alignment horizontal="left" vertical="top"/>
    </xf>
    <xf numFmtId="0" fontId="12" fillId="6" borderId="32" xfId="0" applyFont="1" applyFill="1" applyBorder="1" applyAlignment="1">
      <alignment horizontal="left" vertical="top"/>
    </xf>
    <xf numFmtId="0" fontId="12" fillId="6" borderId="33" xfId="0" applyFont="1" applyFill="1" applyBorder="1" applyAlignment="1">
      <alignment horizontal="left" vertical="top"/>
    </xf>
    <xf numFmtId="166" fontId="1" fillId="0" borderId="17" xfId="3" applyNumberFormat="1" applyBorder="1" applyAlignment="1">
      <alignment horizontal="left"/>
    </xf>
    <xf numFmtId="166" fontId="1" fillId="0" borderId="18" xfId="3" applyNumberFormat="1" applyBorder="1" applyAlignment="1">
      <alignment horizontal="left"/>
    </xf>
    <xf numFmtId="0" fontId="0" fillId="0" borderId="0" xfId="0" applyAlignment="1">
      <alignment horizontal="center"/>
    </xf>
    <xf numFmtId="169" fontId="16" fillId="4" borderId="38" xfId="8" applyNumberFormat="1" applyFont="1" applyFill="1" applyBorder="1" applyAlignment="1">
      <alignment horizontal="center" wrapText="1"/>
    </xf>
    <xf numFmtId="169" fontId="16" fillId="4" borderId="3" xfId="8" applyNumberFormat="1" applyFont="1" applyFill="1" applyBorder="1" applyAlignment="1">
      <alignment horizontal="center" wrapText="1"/>
    </xf>
    <xf numFmtId="49" fontId="16" fillId="4" borderId="1" xfId="8" applyNumberFormat="1" applyFont="1" applyFill="1" applyBorder="1" applyAlignment="1">
      <alignment horizontal="center" wrapText="1"/>
    </xf>
    <xf numFmtId="0" fontId="11" fillId="7" borderId="31" xfId="0" applyFont="1" applyFill="1" applyBorder="1" applyAlignment="1"/>
    <xf numFmtId="0" fontId="11" fillId="7" borderId="32" xfId="0" applyFont="1" applyFill="1" applyBorder="1" applyAlignment="1"/>
    <xf numFmtId="0" fontId="11" fillId="7" borderId="33" xfId="0" applyFont="1" applyFill="1" applyBorder="1" applyAlignment="1"/>
  </cellXfs>
  <cellStyles count="10">
    <cellStyle name="Comma" xfId="4" builtinId="3"/>
    <cellStyle name="Comma 2" xfId="9" xr:uid="{8FC269E5-1CA4-4F7A-A723-E7D1759C64E5}"/>
    <cellStyle name="Currency 2" xfId="2" xr:uid="{00000000-0005-0000-0000-000001000000}"/>
    <cellStyle name="Normal" xfId="0" builtinId="0"/>
    <cellStyle name="Normal 2" xfId="7" xr:uid="{DE6D833C-4712-4DDD-B1C1-72C8286B7554}"/>
    <cellStyle name="Normal 3" xfId="6" xr:uid="{DCD01058-83FD-4562-A884-81ED240B9AD6}"/>
    <cellStyle name="Normal 4" xfId="1" xr:uid="{00000000-0005-0000-0000-000003000000}"/>
    <cellStyle name="Normal 5" xfId="8" xr:uid="{73C0475A-5887-402D-9079-8D5BD7B313A7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533400</xdr:colOff>
      <xdr:row>4</xdr:row>
      <xdr:rowOff>133350</xdr:rowOff>
    </xdr:from>
    <xdr:ext cx="4390476" cy="7523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0" y="895350"/>
          <a:ext cx="4390476" cy="7523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65184-0347-4531-A353-6FFB3BE72D6B}">
  <dimension ref="A1:N23"/>
  <sheetViews>
    <sheetView tabSelected="1" topLeftCell="A4" zoomScaleNormal="100" workbookViewId="0">
      <selection activeCell="Q18" sqref="Q18"/>
    </sheetView>
  </sheetViews>
  <sheetFormatPr defaultColWidth="10.28515625" defaultRowHeight="15"/>
  <cols>
    <col min="1" max="1" width="6.42578125" style="66" customWidth="1"/>
    <col min="2" max="2" width="7" style="66" customWidth="1"/>
    <col min="3" max="3" width="10.28515625" style="66"/>
    <col min="4" max="4" width="4.42578125" style="66" customWidth="1"/>
    <col min="5" max="5" width="6" style="66" customWidth="1"/>
    <col min="6" max="6" width="5.7109375" style="66" customWidth="1"/>
    <col min="7" max="7" width="7.42578125" style="66" customWidth="1"/>
    <col min="8" max="8" width="9.7109375" style="66" customWidth="1"/>
    <col min="9" max="9" width="3.28515625" style="66" customWidth="1"/>
    <col min="10" max="10" width="1" style="66" customWidth="1"/>
    <col min="11" max="11" width="27.140625" style="66" customWidth="1"/>
    <col min="12" max="12" width="2" style="66" customWidth="1"/>
    <col min="13" max="13" width="10.28515625" style="66"/>
    <col min="14" max="14" width="0" style="66" hidden="1" customWidth="1"/>
    <col min="15" max="16384" width="10.28515625" style="66"/>
  </cols>
  <sheetData>
    <row r="1" spans="1:14" ht="15" customHeight="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M1" s="66" t="s">
        <v>1</v>
      </c>
    </row>
    <row r="2" spans="1:14" ht="15" customHeight="1">
      <c r="A2" s="129" t="s">
        <v>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M2" s="66" t="s">
        <v>3</v>
      </c>
    </row>
    <row r="3" spans="1:14" ht="15.75">
      <c r="A3" s="129" t="s">
        <v>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M3" s="66" t="s">
        <v>5</v>
      </c>
    </row>
    <row r="4" spans="1:14" ht="15.6" customHeigh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4" ht="12.75" customHeight="1">
      <c r="A5" s="67"/>
      <c r="B5" s="67"/>
      <c r="C5" s="67"/>
      <c r="D5" s="67"/>
      <c r="E5" s="67"/>
      <c r="F5" s="67"/>
      <c r="G5" s="67"/>
      <c r="H5" s="68"/>
      <c r="I5" s="68"/>
      <c r="J5" s="68"/>
      <c r="K5" s="69"/>
    </row>
    <row r="6" spans="1:14" ht="12.75" customHeight="1">
      <c r="A6" s="67"/>
      <c r="B6" s="67"/>
      <c r="C6" s="67"/>
      <c r="D6" s="67"/>
      <c r="E6" s="67"/>
      <c r="F6" s="67"/>
      <c r="G6" s="67"/>
      <c r="H6" s="68"/>
      <c r="I6" s="68"/>
      <c r="J6" s="68"/>
      <c r="K6" s="69"/>
    </row>
    <row r="7" spans="1:14" ht="12.75" customHeight="1">
      <c r="A7" s="70" t="s">
        <v>6</v>
      </c>
      <c r="B7" s="70" t="s">
        <v>7</v>
      </c>
      <c r="C7" s="70" t="s">
        <v>8</v>
      </c>
      <c r="D7" s="131" t="s">
        <v>9</v>
      </c>
      <c r="E7" s="131"/>
      <c r="F7" s="70" t="s">
        <v>10</v>
      </c>
      <c r="G7" s="67"/>
      <c r="H7" s="68"/>
      <c r="I7" s="71"/>
      <c r="J7" s="71"/>
      <c r="K7" s="69"/>
    </row>
    <row r="8" spans="1:14" ht="12.75" customHeight="1">
      <c r="A8" s="72">
        <v>22</v>
      </c>
      <c r="B8" s="73">
        <v>33</v>
      </c>
      <c r="C8" s="72" t="s">
        <v>11</v>
      </c>
      <c r="D8" s="132"/>
      <c r="E8" s="133"/>
      <c r="F8" s="73">
        <v>12</v>
      </c>
      <c r="G8" s="69"/>
      <c r="H8" s="69"/>
      <c r="I8" s="69"/>
      <c r="J8" s="69"/>
      <c r="K8" s="69"/>
    </row>
    <row r="9" spans="1:14" ht="12.75" customHeight="1">
      <c r="A9" s="69"/>
      <c r="B9" s="74"/>
      <c r="C9" s="74"/>
      <c r="D9" s="74"/>
      <c r="E9" s="69"/>
      <c r="F9" s="69"/>
      <c r="G9" s="67"/>
      <c r="H9" s="75"/>
      <c r="I9" s="75"/>
      <c r="J9" s="75"/>
      <c r="K9" s="69"/>
    </row>
    <row r="10" spans="1:14" ht="13.5" customHeight="1">
      <c r="A10" s="67"/>
      <c r="B10" s="76"/>
      <c r="C10" s="76"/>
      <c r="D10" s="76"/>
      <c r="E10" s="77"/>
      <c r="F10" s="67"/>
      <c r="G10" s="71"/>
      <c r="H10" s="68"/>
      <c r="I10" s="68"/>
      <c r="J10" s="68"/>
      <c r="K10" s="69"/>
    </row>
    <row r="11" spans="1:14">
      <c r="A11" s="70" t="s">
        <v>10</v>
      </c>
      <c r="B11" s="70" t="s">
        <v>12</v>
      </c>
      <c r="C11" s="70" t="s">
        <v>13</v>
      </c>
      <c r="D11" s="70" t="s">
        <v>14</v>
      </c>
      <c r="E11" s="70" t="s">
        <v>15</v>
      </c>
      <c r="F11" s="70" t="s">
        <v>16</v>
      </c>
      <c r="G11" s="78" t="s">
        <v>17</v>
      </c>
      <c r="H11" s="128" t="s">
        <v>18</v>
      </c>
      <c r="I11" s="128"/>
      <c r="J11" s="79"/>
      <c r="K11" s="70" t="s">
        <v>19</v>
      </c>
    </row>
    <row r="12" spans="1:14">
      <c r="A12" s="80">
        <v>12</v>
      </c>
      <c r="B12" s="81" t="s">
        <v>20</v>
      </c>
      <c r="C12" s="82">
        <v>1190</v>
      </c>
      <c r="D12" s="83">
        <v>0</v>
      </c>
      <c r="E12" s="82">
        <v>0</v>
      </c>
      <c r="F12" s="95">
        <v>184</v>
      </c>
      <c r="G12" s="82">
        <v>8659</v>
      </c>
      <c r="H12" s="84">
        <v>46301</v>
      </c>
      <c r="I12" s="85"/>
      <c r="J12" s="86"/>
      <c r="K12" s="86" t="s">
        <v>21</v>
      </c>
    </row>
    <row r="13" spans="1:14">
      <c r="A13" s="70"/>
      <c r="B13" s="87"/>
      <c r="C13" s="87"/>
      <c r="D13" s="87"/>
      <c r="E13" s="87"/>
      <c r="F13" s="87"/>
      <c r="G13" s="87"/>
      <c r="H13" s="86"/>
      <c r="I13" s="86"/>
      <c r="J13" s="86"/>
      <c r="K13" s="70"/>
    </row>
    <row r="14" spans="1:14" ht="15.75">
      <c r="A14" s="88"/>
      <c r="B14" s="88"/>
      <c r="C14" s="88"/>
      <c r="D14" s="88"/>
      <c r="E14" s="89"/>
      <c r="F14" s="90"/>
      <c r="G14" s="88"/>
      <c r="H14" s="91"/>
      <c r="I14" s="92"/>
      <c r="J14" s="92"/>
      <c r="K14" s="88" t="s">
        <v>22</v>
      </c>
      <c r="N14" s="93">
        <v>6740</v>
      </c>
    </row>
    <row r="15" spans="1:14" ht="15.75">
      <c r="A15" s="98">
        <v>12</v>
      </c>
      <c r="B15" s="150"/>
      <c r="C15" s="99">
        <v>1190</v>
      </c>
      <c r="D15" s="100">
        <v>0</v>
      </c>
      <c r="E15" s="149"/>
      <c r="F15" s="95" t="s">
        <v>23</v>
      </c>
      <c r="G15" s="148"/>
      <c r="H15" s="101">
        <v>46301</v>
      </c>
      <c r="I15" s="102"/>
      <c r="J15" s="103"/>
      <c r="K15" s="104"/>
      <c r="L15" s="105"/>
      <c r="M15" s="126"/>
      <c r="N15" s="93">
        <v>300</v>
      </c>
    </row>
    <row r="16" spans="1:14" ht="27" customHeight="1">
      <c r="A16" s="110"/>
      <c r="B16" s="112"/>
      <c r="C16" s="106"/>
      <c r="D16" s="107"/>
      <c r="E16" s="113"/>
      <c r="F16" s="95"/>
      <c r="G16" s="108"/>
      <c r="H16" s="109"/>
      <c r="I16" s="111"/>
      <c r="J16" s="86"/>
      <c r="K16" s="114"/>
    </row>
    <row r="17" spans="1:11" ht="27" customHeight="1">
      <c r="A17" s="94"/>
      <c r="B17" s="115"/>
      <c r="C17" s="97"/>
      <c r="D17" s="96"/>
      <c r="E17" s="97"/>
      <c r="F17" s="95"/>
      <c r="G17" s="116"/>
      <c r="H17" s="117"/>
      <c r="I17" s="86"/>
      <c r="J17" s="86"/>
      <c r="K17" s="118"/>
    </row>
    <row r="18" spans="1:11" ht="27" customHeight="1">
      <c r="A18" s="119"/>
      <c r="B18" s="115"/>
      <c r="C18" s="97"/>
      <c r="D18" s="96"/>
      <c r="E18" s="97"/>
      <c r="F18" s="95"/>
      <c r="G18" s="116"/>
      <c r="H18" s="117"/>
      <c r="I18" s="86"/>
      <c r="J18" s="86"/>
      <c r="K18" s="118"/>
    </row>
    <row r="19" spans="1:11">
      <c r="A19" s="120"/>
      <c r="B19" s="120"/>
      <c r="C19" s="120"/>
      <c r="D19" s="120"/>
      <c r="E19" s="121"/>
      <c r="F19" s="87"/>
      <c r="G19" s="122"/>
      <c r="H19" s="117">
        <f>SUM(H12:H12)</f>
        <v>46301</v>
      </c>
      <c r="I19" s="85"/>
      <c r="J19" s="86"/>
      <c r="K19" s="86" t="s">
        <v>24</v>
      </c>
    </row>
    <row r="20" spans="1:11">
      <c r="A20" s="87"/>
      <c r="B20" s="120"/>
      <c r="C20" s="120"/>
      <c r="D20" s="120"/>
      <c r="E20" s="121"/>
      <c r="F20" s="87"/>
      <c r="G20" s="122"/>
      <c r="H20" s="117">
        <f>SUM(H15:H15)</f>
        <v>46301</v>
      </c>
      <c r="I20" s="85"/>
      <c r="J20" s="86"/>
      <c r="K20" s="87" t="s">
        <v>25</v>
      </c>
    </row>
    <row r="21" spans="1:11">
      <c r="B21" s="123"/>
      <c r="E21" s="123"/>
      <c r="H21" s="124"/>
    </row>
    <row r="22" spans="1:11">
      <c r="B22" s="123"/>
    </row>
    <row r="23" spans="1:11">
      <c r="H23" s="105"/>
    </row>
  </sheetData>
  <mergeCells count="7">
    <mergeCell ref="H11:I11"/>
    <mergeCell ref="A1:K1"/>
    <mergeCell ref="A2:K2"/>
    <mergeCell ref="A3:K3"/>
    <mergeCell ref="A4:K4"/>
    <mergeCell ref="D7:E7"/>
    <mergeCell ref="D8:E8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0"/>
  <sheetViews>
    <sheetView topLeftCell="A8" workbookViewId="0">
      <selection activeCell="D20" sqref="D20"/>
    </sheetView>
  </sheetViews>
  <sheetFormatPr defaultRowHeight="15"/>
  <cols>
    <col min="1" max="1" width="15.7109375" customWidth="1"/>
    <col min="2" max="2" width="24.28515625" customWidth="1"/>
    <col min="3" max="3" width="20.85546875" customWidth="1"/>
    <col min="4" max="4" width="19.7109375" customWidth="1"/>
  </cols>
  <sheetData>
    <row r="2" spans="1:4" ht="16.5">
      <c r="A2" t="s">
        <v>26</v>
      </c>
      <c r="C2" s="125" t="s">
        <v>4</v>
      </c>
    </row>
    <row r="4" spans="1:4">
      <c r="A4" t="s">
        <v>27</v>
      </c>
      <c r="C4" s="31" t="s">
        <v>28</v>
      </c>
    </row>
    <row r="7" spans="1:4">
      <c r="A7" t="s">
        <v>29</v>
      </c>
    </row>
    <row r="9" spans="1:4">
      <c r="A9" s="28" t="s">
        <v>30</v>
      </c>
      <c r="B9" s="28" t="s">
        <v>31</v>
      </c>
      <c r="C9" s="28" t="s">
        <v>32</v>
      </c>
      <c r="D9" s="28" t="s">
        <v>33</v>
      </c>
    </row>
    <row r="10" spans="1:4">
      <c r="A10" s="29">
        <v>1</v>
      </c>
      <c r="B10" s="29" t="s">
        <v>28</v>
      </c>
      <c r="C10" s="30"/>
      <c r="D10" s="30">
        <v>999999999</v>
      </c>
    </row>
    <row r="11" spans="1:4">
      <c r="A11" s="29">
        <v>2</v>
      </c>
      <c r="B11" s="29" t="s">
        <v>34</v>
      </c>
      <c r="C11" s="30"/>
      <c r="D11" s="30">
        <v>999999999</v>
      </c>
    </row>
    <row r="12" spans="1:4">
      <c r="A12" s="29">
        <v>3</v>
      </c>
      <c r="B12" s="29" t="s">
        <v>35</v>
      </c>
      <c r="C12" s="30"/>
      <c r="D12" s="30">
        <v>999999999</v>
      </c>
    </row>
    <row r="13" spans="1:4">
      <c r="A13" s="29">
        <v>4</v>
      </c>
      <c r="B13" s="29" t="s">
        <v>36</v>
      </c>
      <c r="C13" s="30"/>
      <c r="D13" s="30">
        <v>999999999</v>
      </c>
    </row>
    <row r="14" spans="1:4">
      <c r="A14" s="29"/>
      <c r="C14" s="30"/>
      <c r="D14" s="30">
        <v>999999999</v>
      </c>
    </row>
    <row r="15" spans="1:4">
      <c r="A15" s="29"/>
      <c r="B15" s="29"/>
      <c r="C15" s="30"/>
      <c r="D15" s="30">
        <v>999999999</v>
      </c>
    </row>
    <row r="16" spans="1:4">
      <c r="A16" s="29"/>
      <c r="B16" s="29"/>
      <c r="C16" s="30"/>
      <c r="D16" s="30">
        <v>999999999</v>
      </c>
    </row>
    <row r="19" spans="1:4">
      <c r="A19" t="s">
        <v>37</v>
      </c>
    </row>
    <row r="20" spans="1:4">
      <c r="A20" t="s">
        <v>38</v>
      </c>
      <c r="D20" s="3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5"/>
  <sheetViews>
    <sheetView topLeftCell="A22" workbookViewId="0">
      <selection activeCell="C54" sqref="C54"/>
    </sheetView>
  </sheetViews>
  <sheetFormatPr defaultRowHeight="12.75"/>
  <cols>
    <col min="1" max="1" width="6" style="1" customWidth="1"/>
    <col min="2" max="2" width="27" style="1" customWidth="1"/>
    <col min="3" max="3" width="35.140625" style="1" customWidth="1"/>
    <col min="4" max="256" width="8.85546875" style="1"/>
    <col min="257" max="257" width="6" style="1" customWidth="1"/>
    <col min="258" max="258" width="23.7109375" style="1" customWidth="1"/>
    <col min="259" max="259" width="32.42578125" style="1" customWidth="1"/>
    <col min="260" max="512" width="8.85546875" style="1"/>
    <col min="513" max="513" width="6" style="1" customWidth="1"/>
    <col min="514" max="514" width="23.7109375" style="1" customWidth="1"/>
    <col min="515" max="515" width="32.42578125" style="1" customWidth="1"/>
    <col min="516" max="768" width="8.85546875" style="1"/>
    <col min="769" max="769" width="6" style="1" customWidth="1"/>
    <col min="770" max="770" width="23.7109375" style="1" customWidth="1"/>
    <col min="771" max="771" width="32.42578125" style="1" customWidth="1"/>
    <col min="772" max="1024" width="8.85546875" style="1"/>
    <col min="1025" max="1025" width="6" style="1" customWidth="1"/>
    <col min="1026" max="1026" width="23.7109375" style="1" customWidth="1"/>
    <col min="1027" max="1027" width="32.42578125" style="1" customWidth="1"/>
    <col min="1028" max="1280" width="8.85546875" style="1"/>
    <col min="1281" max="1281" width="6" style="1" customWidth="1"/>
    <col min="1282" max="1282" width="23.7109375" style="1" customWidth="1"/>
    <col min="1283" max="1283" width="32.42578125" style="1" customWidth="1"/>
    <col min="1284" max="1536" width="8.85546875" style="1"/>
    <col min="1537" max="1537" width="6" style="1" customWidth="1"/>
    <col min="1538" max="1538" width="23.7109375" style="1" customWidth="1"/>
    <col min="1539" max="1539" width="32.42578125" style="1" customWidth="1"/>
    <col min="1540" max="1792" width="8.85546875" style="1"/>
    <col min="1793" max="1793" width="6" style="1" customWidth="1"/>
    <col min="1794" max="1794" width="23.7109375" style="1" customWidth="1"/>
    <col min="1795" max="1795" width="32.42578125" style="1" customWidth="1"/>
    <col min="1796" max="2048" width="8.85546875" style="1"/>
    <col min="2049" max="2049" width="6" style="1" customWidth="1"/>
    <col min="2050" max="2050" width="23.7109375" style="1" customWidth="1"/>
    <col min="2051" max="2051" width="32.42578125" style="1" customWidth="1"/>
    <col min="2052" max="2304" width="8.85546875" style="1"/>
    <col min="2305" max="2305" width="6" style="1" customWidth="1"/>
    <col min="2306" max="2306" width="23.7109375" style="1" customWidth="1"/>
    <col min="2307" max="2307" width="32.42578125" style="1" customWidth="1"/>
    <col min="2308" max="2560" width="8.85546875" style="1"/>
    <col min="2561" max="2561" width="6" style="1" customWidth="1"/>
    <col min="2562" max="2562" width="23.7109375" style="1" customWidth="1"/>
    <col min="2563" max="2563" width="32.42578125" style="1" customWidth="1"/>
    <col min="2564" max="2816" width="8.85546875" style="1"/>
    <col min="2817" max="2817" width="6" style="1" customWidth="1"/>
    <col min="2818" max="2818" width="23.7109375" style="1" customWidth="1"/>
    <col min="2819" max="2819" width="32.42578125" style="1" customWidth="1"/>
    <col min="2820" max="3072" width="8.85546875" style="1"/>
    <col min="3073" max="3073" width="6" style="1" customWidth="1"/>
    <col min="3074" max="3074" width="23.7109375" style="1" customWidth="1"/>
    <col min="3075" max="3075" width="32.42578125" style="1" customWidth="1"/>
    <col min="3076" max="3328" width="8.85546875" style="1"/>
    <col min="3329" max="3329" width="6" style="1" customWidth="1"/>
    <col min="3330" max="3330" width="23.7109375" style="1" customWidth="1"/>
    <col min="3331" max="3331" width="32.42578125" style="1" customWidth="1"/>
    <col min="3332" max="3584" width="8.85546875" style="1"/>
    <col min="3585" max="3585" width="6" style="1" customWidth="1"/>
    <col min="3586" max="3586" width="23.7109375" style="1" customWidth="1"/>
    <col min="3587" max="3587" width="32.42578125" style="1" customWidth="1"/>
    <col min="3588" max="3840" width="8.85546875" style="1"/>
    <col min="3841" max="3841" width="6" style="1" customWidth="1"/>
    <col min="3842" max="3842" width="23.7109375" style="1" customWidth="1"/>
    <col min="3843" max="3843" width="32.42578125" style="1" customWidth="1"/>
    <col min="3844" max="4096" width="8.85546875" style="1"/>
    <col min="4097" max="4097" width="6" style="1" customWidth="1"/>
    <col min="4098" max="4098" width="23.7109375" style="1" customWidth="1"/>
    <col min="4099" max="4099" width="32.42578125" style="1" customWidth="1"/>
    <col min="4100" max="4352" width="8.85546875" style="1"/>
    <col min="4353" max="4353" width="6" style="1" customWidth="1"/>
    <col min="4354" max="4354" width="23.7109375" style="1" customWidth="1"/>
    <col min="4355" max="4355" width="32.42578125" style="1" customWidth="1"/>
    <col min="4356" max="4608" width="8.85546875" style="1"/>
    <col min="4609" max="4609" width="6" style="1" customWidth="1"/>
    <col min="4610" max="4610" width="23.7109375" style="1" customWidth="1"/>
    <col min="4611" max="4611" width="32.42578125" style="1" customWidth="1"/>
    <col min="4612" max="4864" width="8.85546875" style="1"/>
    <col min="4865" max="4865" width="6" style="1" customWidth="1"/>
    <col min="4866" max="4866" width="23.7109375" style="1" customWidth="1"/>
    <col min="4867" max="4867" width="32.42578125" style="1" customWidth="1"/>
    <col min="4868" max="5120" width="8.85546875" style="1"/>
    <col min="5121" max="5121" width="6" style="1" customWidth="1"/>
    <col min="5122" max="5122" width="23.7109375" style="1" customWidth="1"/>
    <col min="5123" max="5123" width="32.42578125" style="1" customWidth="1"/>
    <col min="5124" max="5376" width="8.85546875" style="1"/>
    <col min="5377" max="5377" width="6" style="1" customWidth="1"/>
    <col min="5378" max="5378" width="23.7109375" style="1" customWidth="1"/>
    <col min="5379" max="5379" width="32.42578125" style="1" customWidth="1"/>
    <col min="5380" max="5632" width="8.85546875" style="1"/>
    <col min="5633" max="5633" width="6" style="1" customWidth="1"/>
    <col min="5634" max="5634" width="23.7109375" style="1" customWidth="1"/>
    <col min="5635" max="5635" width="32.42578125" style="1" customWidth="1"/>
    <col min="5636" max="5888" width="8.85546875" style="1"/>
    <col min="5889" max="5889" width="6" style="1" customWidth="1"/>
    <col min="5890" max="5890" width="23.7109375" style="1" customWidth="1"/>
    <col min="5891" max="5891" width="32.42578125" style="1" customWidth="1"/>
    <col min="5892" max="6144" width="8.85546875" style="1"/>
    <col min="6145" max="6145" width="6" style="1" customWidth="1"/>
    <col min="6146" max="6146" width="23.7109375" style="1" customWidth="1"/>
    <col min="6147" max="6147" width="32.42578125" style="1" customWidth="1"/>
    <col min="6148" max="6400" width="8.85546875" style="1"/>
    <col min="6401" max="6401" width="6" style="1" customWidth="1"/>
    <col min="6402" max="6402" width="23.7109375" style="1" customWidth="1"/>
    <col min="6403" max="6403" width="32.42578125" style="1" customWidth="1"/>
    <col min="6404" max="6656" width="8.85546875" style="1"/>
    <col min="6657" max="6657" width="6" style="1" customWidth="1"/>
    <col min="6658" max="6658" width="23.7109375" style="1" customWidth="1"/>
    <col min="6659" max="6659" width="32.42578125" style="1" customWidth="1"/>
    <col min="6660" max="6912" width="8.85546875" style="1"/>
    <col min="6913" max="6913" width="6" style="1" customWidth="1"/>
    <col min="6914" max="6914" width="23.7109375" style="1" customWidth="1"/>
    <col min="6915" max="6915" width="32.42578125" style="1" customWidth="1"/>
    <col min="6916" max="7168" width="8.85546875" style="1"/>
    <col min="7169" max="7169" width="6" style="1" customWidth="1"/>
    <col min="7170" max="7170" width="23.7109375" style="1" customWidth="1"/>
    <col min="7171" max="7171" width="32.42578125" style="1" customWidth="1"/>
    <col min="7172" max="7424" width="8.85546875" style="1"/>
    <col min="7425" max="7425" width="6" style="1" customWidth="1"/>
    <col min="7426" max="7426" width="23.7109375" style="1" customWidth="1"/>
    <col min="7427" max="7427" width="32.42578125" style="1" customWidth="1"/>
    <col min="7428" max="7680" width="8.85546875" style="1"/>
    <col min="7681" max="7681" width="6" style="1" customWidth="1"/>
    <col min="7682" max="7682" width="23.7109375" style="1" customWidth="1"/>
    <col min="7683" max="7683" width="32.42578125" style="1" customWidth="1"/>
    <col min="7684" max="7936" width="8.85546875" style="1"/>
    <col min="7937" max="7937" width="6" style="1" customWidth="1"/>
    <col min="7938" max="7938" width="23.7109375" style="1" customWidth="1"/>
    <col min="7939" max="7939" width="32.42578125" style="1" customWidth="1"/>
    <col min="7940" max="8192" width="8.85546875" style="1"/>
    <col min="8193" max="8193" width="6" style="1" customWidth="1"/>
    <col min="8194" max="8194" width="23.7109375" style="1" customWidth="1"/>
    <col min="8195" max="8195" width="32.42578125" style="1" customWidth="1"/>
    <col min="8196" max="8448" width="8.85546875" style="1"/>
    <col min="8449" max="8449" width="6" style="1" customWidth="1"/>
    <col min="8450" max="8450" width="23.7109375" style="1" customWidth="1"/>
    <col min="8451" max="8451" width="32.42578125" style="1" customWidth="1"/>
    <col min="8452" max="8704" width="8.85546875" style="1"/>
    <col min="8705" max="8705" width="6" style="1" customWidth="1"/>
    <col min="8706" max="8706" width="23.7109375" style="1" customWidth="1"/>
    <col min="8707" max="8707" width="32.42578125" style="1" customWidth="1"/>
    <col min="8708" max="8960" width="8.85546875" style="1"/>
    <col min="8961" max="8961" width="6" style="1" customWidth="1"/>
    <col min="8962" max="8962" width="23.7109375" style="1" customWidth="1"/>
    <col min="8963" max="8963" width="32.42578125" style="1" customWidth="1"/>
    <col min="8964" max="9216" width="8.85546875" style="1"/>
    <col min="9217" max="9217" width="6" style="1" customWidth="1"/>
    <col min="9218" max="9218" width="23.7109375" style="1" customWidth="1"/>
    <col min="9219" max="9219" width="32.42578125" style="1" customWidth="1"/>
    <col min="9220" max="9472" width="8.85546875" style="1"/>
    <col min="9473" max="9473" width="6" style="1" customWidth="1"/>
    <col min="9474" max="9474" width="23.7109375" style="1" customWidth="1"/>
    <col min="9475" max="9475" width="32.42578125" style="1" customWidth="1"/>
    <col min="9476" max="9728" width="8.85546875" style="1"/>
    <col min="9729" max="9729" width="6" style="1" customWidth="1"/>
    <col min="9730" max="9730" width="23.7109375" style="1" customWidth="1"/>
    <col min="9731" max="9731" width="32.42578125" style="1" customWidth="1"/>
    <col min="9732" max="9984" width="8.85546875" style="1"/>
    <col min="9985" max="9985" width="6" style="1" customWidth="1"/>
    <col min="9986" max="9986" width="23.7109375" style="1" customWidth="1"/>
    <col min="9987" max="9987" width="32.42578125" style="1" customWidth="1"/>
    <col min="9988" max="10240" width="8.85546875" style="1"/>
    <col min="10241" max="10241" width="6" style="1" customWidth="1"/>
    <col min="10242" max="10242" width="23.7109375" style="1" customWidth="1"/>
    <col min="10243" max="10243" width="32.42578125" style="1" customWidth="1"/>
    <col min="10244" max="10496" width="8.85546875" style="1"/>
    <col min="10497" max="10497" width="6" style="1" customWidth="1"/>
    <col min="10498" max="10498" width="23.7109375" style="1" customWidth="1"/>
    <col min="10499" max="10499" width="32.42578125" style="1" customWidth="1"/>
    <col min="10500" max="10752" width="8.85546875" style="1"/>
    <col min="10753" max="10753" width="6" style="1" customWidth="1"/>
    <col min="10754" max="10754" width="23.7109375" style="1" customWidth="1"/>
    <col min="10755" max="10755" width="32.42578125" style="1" customWidth="1"/>
    <col min="10756" max="11008" width="8.85546875" style="1"/>
    <col min="11009" max="11009" width="6" style="1" customWidth="1"/>
    <col min="11010" max="11010" width="23.7109375" style="1" customWidth="1"/>
    <col min="11011" max="11011" width="32.42578125" style="1" customWidth="1"/>
    <col min="11012" max="11264" width="8.85546875" style="1"/>
    <col min="11265" max="11265" width="6" style="1" customWidth="1"/>
    <col min="11266" max="11266" width="23.7109375" style="1" customWidth="1"/>
    <col min="11267" max="11267" width="32.42578125" style="1" customWidth="1"/>
    <col min="11268" max="11520" width="8.85546875" style="1"/>
    <col min="11521" max="11521" width="6" style="1" customWidth="1"/>
    <col min="11522" max="11522" width="23.7109375" style="1" customWidth="1"/>
    <col min="11523" max="11523" width="32.42578125" style="1" customWidth="1"/>
    <col min="11524" max="11776" width="8.85546875" style="1"/>
    <col min="11777" max="11777" width="6" style="1" customWidth="1"/>
    <col min="11778" max="11778" width="23.7109375" style="1" customWidth="1"/>
    <col min="11779" max="11779" width="32.42578125" style="1" customWidth="1"/>
    <col min="11780" max="12032" width="8.85546875" style="1"/>
    <col min="12033" max="12033" width="6" style="1" customWidth="1"/>
    <col min="12034" max="12034" width="23.7109375" style="1" customWidth="1"/>
    <col min="12035" max="12035" width="32.42578125" style="1" customWidth="1"/>
    <col min="12036" max="12288" width="8.85546875" style="1"/>
    <col min="12289" max="12289" width="6" style="1" customWidth="1"/>
    <col min="12290" max="12290" width="23.7109375" style="1" customWidth="1"/>
    <col min="12291" max="12291" width="32.42578125" style="1" customWidth="1"/>
    <col min="12292" max="12544" width="8.85546875" style="1"/>
    <col min="12545" max="12545" width="6" style="1" customWidth="1"/>
    <col min="12546" max="12546" width="23.7109375" style="1" customWidth="1"/>
    <col min="12547" max="12547" width="32.42578125" style="1" customWidth="1"/>
    <col min="12548" max="12800" width="8.85546875" style="1"/>
    <col min="12801" max="12801" width="6" style="1" customWidth="1"/>
    <col min="12802" max="12802" width="23.7109375" style="1" customWidth="1"/>
    <col min="12803" max="12803" width="32.42578125" style="1" customWidth="1"/>
    <col min="12804" max="13056" width="8.85546875" style="1"/>
    <col min="13057" max="13057" width="6" style="1" customWidth="1"/>
    <col min="13058" max="13058" width="23.7109375" style="1" customWidth="1"/>
    <col min="13059" max="13059" width="32.42578125" style="1" customWidth="1"/>
    <col min="13060" max="13312" width="8.85546875" style="1"/>
    <col min="13313" max="13313" width="6" style="1" customWidth="1"/>
    <col min="13314" max="13314" width="23.7109375" style="1" customWidth="1"/>
    <col min="13315" max="13315" width="32.42578125" style="1" customWidth="1"/>
    <col min="13316" max="13568" width="8.85546875" style="1"/>
    <col min="13569" max="13569" width="6" style="1" customWidth="1"/>
    <col min="13570" max="13570" width="23.7109375" style="1" customWidth="1"/>
    <col min="13571" max="13571" width="32.42578125" style="1" customWidth="1"/>
    <col min="13572" max="13824" width="8.85546875" style="1"/>
    <col min="13825" max="13825" width="6" style="1" customWidth="1"/>
    <col min="13826" max="13826" width="23.7109375" style="1" customWidth="1"/>
    <col min="13827" max="13827" width="32.42578125" style="1" customWidth="1"/>
    <col min="13828" max="14080" width="8.85546875" style="1"/>
    <col min="14081" max="14081" width="6" style="1" customWidth="1"/>
    <col min="14082" max="14082" width="23.7109375" style="1" customWidth="1"/>
    <col min="14083" max="14083" width="32.42578125" style="1" customWidth="1"/>
    <col min="14084" max="14336" width="8.85546875" style="1"/>
    <col min="14337" max="14337" width="6" style="1" customWidth="1"/>
    <col min="14338" max="14338" width="23.7109375" style="1" customWidth="1"/>
    <col min="14339" max="14339" width="32.42578125" style="1" customWidth="1"/>
    <col min="14340" max="14592" width="8.85546875" style="1"/>
    <col min="14593" max="14593" width="6" style="1" customWidth="1"/>
    <col min="14594" max="14594" width="23.7109375" style="1" customWidth="1"/>
    <col min="14595" max="14595" width="32.42578125" style="1" customWidth="1"/>
    <col min="14596" max="14848" width="8.85546875" style="1"/>
    <col min="14849" max="14849" width="6" style="1" customWidth="1"/>
    <col min="14850" max="14850" width="23.7109375" style="1" customWidth="1"/>
    <col min="14851" max="14851" width="32.42578125" style="1" customWidth="1"/>
    <col min="14852" max="15104" width="8.85546875" style="1"/>
    <col min="15105" max="15105" width="6" style="1" customWidth="1"/>
    <col min="15106" max="15106" width="23.7109375" style="1" customWidth="1"/>
    <col min="15107" max="15107" width="32.42578125" style="1" customWidth="1"/>
    <col min="15108" max="15360" width="8.85546875" style="1"/>
    <col min="15361" max="15361" width="6" style="1" customWidth="1"/>
    <col min="15362" max="15362" width="23.7109375" style="1" customWidth="1"/>
    <col min="15363" max="15363" width="32.42578125" style="1" customWidth="1"/>
    <col min="15364" max="15616" width="8.85546875" style="1"/>
    <col min="15617" max="15617" width="6" style="1" customWidth="1"/>
    <col min="15618" max="15618" width="23.7109375" style="1" customWidth="1"/>
    <col min="15619" max="15619" width="32.42578125" style="1" customWidth="1"/>
    <col min="15620" max="15872" width="8.85546875" style="1"/>
    <col min="15873" max="15873" width="6" style="1" customWidth="1"/>
    <col min="15874" max="15874" width="23.7109375" style="1" customWidth="1"/>
    <col min="15875" max="15875" width="32.42578125" style="1" customWidth="1"/>
    <col min="15876" max="16128" width="8.85546875" style="1"/>
    <col min="16129" max="16129" width="6" style="1" customWidth="1"/>
    <col min="16130" max="16130" width="23.7109375" style="1" customWidth="1"/>
    <col min="16131" max="16131" width="32.42578125" style="1" customWidth="1"/>
    <col min="16132" max="16384" width="8.85546875" style="1"/>
  </cols>
  <sheetData>
    <row r="1" spans="1:2">
      <c r="A1" s="1">
        <v>1110</v>
      </c>
      <c r="B1" s="2" t="s">
        <v>39</v>
      </c>
    </row>
    <row r="2" spans="1:2">
      <c r="A2" s="1">
        <v>1170</v>
      </c>
      <c r="B2" s="2" t="s">
        <v>40</v>
      </c>
    </row>
    <row r="3" spans="1:2">
      <c r="A3" s="1">
        <v>1218</v>
      </c>
      <c r="B3" s="3" t="s">
        <v>41</v>
      </c>
    </row>
    <row r="4" spans="1:2">
      <c r="A4" s="1">
        <v>1219</v>
      </c>
      <c r="B4" s="3" t="s">
        <v>42</v>
      </c>
    </row>
    <row r="5" spans="1:2">
      <c r="A5" s="1">
        <v>1330</v>
      </c>
      <c r="B5" s="2" t="s">
        <v>43</v>
      </c>
    </row>
    <row r="6" spans="1:2">
      <c r="A6" s="1">
        <v>1333</v>
      </c>
      <c r="B6" s="2" t="s">
        <v>44</v>
      </c>
    </row>
    <row r="7" spans="1:2">
      <c r="A7" s="1">
        <v>1360</v>
      </c>
      <c r="B7" s="2" t="s">
        <v>45</v>
      </c>
    </row>
    <row r="8" spans="1:2">
      <c r="A8" s="1">
        <v>1439</v>
      </c>
      <c r="B8" s="3" t="s">
        <v>46</v>
      </c>
    </row>
    <row r="9" spans="1:2">
      <c r="A9" s="1">
        <v>1479</v>
      </c>
      <c r="B9" s="4" t="s">
        <v>47</v>
      </c>
    </row>
    <row r="10" spans="1:2">
      <c r="A10" s="1">
        <v>1490</v>
      </c>
      <c r="B10" s="3" t="s">
        <v>48</v>
      </c>
    </row>
    <row r="11" spans="1:2">
      <c r="A11" s="1">
        <v>2118</v>
      </c>
      <c r="B11" s="4" t="s">
        <v>49</v>
      </c>
    </row>
    <row r="12" spans="1:2">
      <c r="A12" s="1">
        <v>2119</v>
      </c>
      <c r="B12" s="2" t="s">
        <v>50</v>
      </c>
    </row>
    <row r="13" spans="1:2">
      <c r="A13" s="1">
        <v>2129</v>
      </c>
      <c r="B13" s="3" t="s">
        <v>51</v>
      </c>
    </row>
    <row r="14" spans="1:2">
      <c r="A14" s="1">
        <v>2210</v>
      </c>
      <c r="B14" s="2" t="s">
        <v>52</v>
      </c>
    </row>
    <row r="15" spans="1:2">
      <c r="A15" s="1">
        <v>2220</v>
      </c>
      <c r="B15" s="2" t="s">
        <v>53</v>
      </c>
    </row>
    <row r="16" spans="1:2">
      <c r="A16" s="1">
        <v>2331</v>
      </c>
      <c r="B16" s="2" t="s">
        <v>54</v>
      </c>
    </row>
    <row r="17" spans="1:2">
      <c r="A17" s="1">
        <v>2339</v>
      </c>
      <c r="B17" s="3" t="s">
        <v>55</v>
      </c>
    </row>
    <row r="18" spans="1:2">
      <c r="A18" s="1">
        <v>2349</v>
      </c>
      <c r="B18" s="2" t="s">
        <v>56</v>
      </c>
    </row>
    <row r="19" spans="1:2">
      <c r="A19" s="1">
        <v>2369</v>
      </c>
      <c r="B19" s="2" t="s">
        <v>57</v>
      </c>
    </row>
    <row r="20" spans="1:2">
      <c r="A20" s="1">
        <v>2390</v>
      </c>
      <c r="B20" s="2" t="s">
        <v>58</v>
      </c>
    </row>
    <row r="21" spans="1:2">
      <c r="A21" s="1">
        <v>2449</v>
      </c>
      <c r="B21" s="2" t="s">
        <v>59</v>
      </c>
    </row>
    <row r="22" spans="1:2">
      <c r="A22" s="5">
        <v>3000</v>
      </c>
      <c r="B22" s="2" t="s">
        <v>60</v>
      </c>
    </row>
    <row r="23" spans="1:2">
      <c r="A23" s="1">
        <v>4230</v>
      </c>
      <c r="B23" s="2" t="s">
        <v>61</v>
      </c>
    </row>
    <row r="24" spans="1:2">
      <c r="A24" s="1">
        <v>4320</v>
      </c>
      <c r="B24" s="4" t="s">
        <v>62</v>
      </c>
    </row>
    <row r="25" spans="1:2">
      <c r="A25" s="1">
        <v>4330</v>
      </c>
      <c r="B25" s="4" t="s">
        <v>63</v>
      </c>
    </row>
    <row r="26" spans="1:2">
      <c r="A26" s="1">
        <v>4350</v>
      </c>
      <c r="B26" s="2" t="s">
        <v>64</v>
      </c>
    </row>
    <row r="27" spans="1:2">
      <c r="A27" s="1">
        <v>4351</v>
      </c>
      <c r="B27" s="2" t="s">
        <v>65</v>
      </c>
    </row>
    <row r="28" spans="1:2">
      <c r="A28" s="1">
        <v>4360</v>
      </c>
      <c r="B28" s="2" t="s">
        <v>66</v>
      </c>
    </row>
    <row r="29" spans="1:2">
      <c r="A29" s="1">
        <v>4555</v>
      </c>
      <c r="B29" s="2" t="s">
        <v>67</v>
      </c>
    </row>
    <row r="30" spans="1:2">
      <c r="A30" s="1">
        <v>4575</v>
      </c>
      <c r="B30" s="2" t="s">
        <v>68</v>
      </c>
    </row>
    <row r="31" spans="1:2">
      <c r="A31" s="1">
        <v>4590</v>
      </c>
      <c r="B31" s="2" t="s">
        <v>69</v>
      </c>
    </row>
    <row r="32" spans="1:2">
      <c r="A32" s="1">
        <v>4599</v>
      </c>
      <c r="B32" s="4" t="s">
        <v>70</v>
      </c>
    </row>
    <row r="33" spans="1:3">
      <c r="A33" s="1">
        <v>4710</v>
      </c>
      <c r="B33" s="2" t="s">
        <v>71</v>
      </c>
    </row>
    <row r="34" spans="1:3">
      <c r="A34" s="1">
        <v>5045</v>
      </c>
      <c r="B34" s="2" t="s">
        <v>72</v>
      </c>
    </row>
    <row r="35" spans="1:3">
      <c r="A35" s="1">
        <v>5110</v>
      </c>
      <c r="B35" s="2" t="s">
        <v>73</v>
      </c>
      <c r="C35" s="1" t="s">
        <v>74</v>
      </c>
    </row>
    <row r="36" spans="1:3">
      <c r="A36" s="1">
        <v>5120</v>
      </c>
      <c r="B36" s="4" t="s">
        <v>75</v>
      </c>
    </row>
    <row r="37" spans="1:3">
      <c r="A37" s="1">
        <v>5197</v>
      </c>
      <c r="B37" s="4" t="s">
        <v>76</v>
      </c>
    </row>
    <row r="38" spans="1:3">
      <c r="A38" s="1">
        <v>5198</v>
      </c>
      <c r="B38" s="4" t="s">
        <v>77</v>
      </c>
      <c r="C38" s="1" t="s">
        <v>78</v>
      </c>
    </row>
    <row r="39" spans="1:3">
      <c r="A39" s="1">
        <v>5210</v>
      </c>
      <c r="B39" s="2" t="s">
        <v>79</v>
      </c>
    </row>
    <row r="40" spans="1:3">
      <c r="A40" s="1">
        <v>5211</v>
      </c>
      <c r="B40" s="2" t="s">
        <v>80</v>
      </c>
    </row>
    <row r="41" spans="1:3">
      <c r="A41" s="1">
        <v>5219</v>
      </c>
      <c r="B41" s="2" t="s">
        <v>81</v>
      </c>
    </row>
    <row r="42" spans="1:3">
      <c r="A42" s="1">
        <v>5220</v>
      </c>
      <c r="B42" s="2" t="s">
        <v>82</v>
      </c>
    </row>
    <row r="43" spans="1:3">
      <c r="A43" s="1">
        <v>5310</v>
      </c>
      <c r="B43" s="2" t="s">
        <v>83</v>
      </c>
    </row>
    <row r="44" spans="1:3">
      <c r="A44" s="1">
        <v>5420</v>
      </c>
      <c r="B44" s="2" t="s">
        <v>84</v>
      </c>
    </row>
    <row r="45" spans="1:3">
      <c r="A45" s="1">
        <v>5421</v>
      </c>
      <c r="B45" s="2" t="s">
        <v>85</v>
      </c>
    </row>
    <row r="46" spans="1:3">
      <c r="A46" s="1">
        <v>5540</v>
      </c>
      <c r="B46" s="2" t="s">
        <v>86</v>
      </c>
    </row>
    <row r="47" spans="1:3">
      <c r="A47" s="1">
        <v>5541</v>
      </c>
      <c r="B47" s="2" t="s">
        <v>87</v>
      </c>
    </row>
    <row r="48" spans="1:3">
      <c r="A48" s="1">
        <v>5630</v>
      </c>
      <c r="B48" s="2" t="s">
        <v>88</v>
      </c>
      <c r="C48" s="1" t="s">
        <v>89</v>
      </c>
    </row>
    <row r="49" spans="1:3">
      <c r="A49" s="1">
        <v>5632</v>
      </c>
      <c r="B49" s="2" t="s">
        <v>90</v>
      </c>
    </row>
    <row r="50" spans="1:3">
      <c r="A50" s="1">
        <v>5633</v>
      </c>
      <c r="B50" s="2" t="s">
        <v>91</v>
      </c>
    </row>
    <row r="51" spans="1:3">
      <c r="A51" s="1">
        <v>5649</v>
      </c>
      <c r="B51" s="4" t="s">
        <v>92</v>
      </c>
    </row>
    <row r="52" spans="1:3">
      <c r="A52" s="1">
        <v>5650</v>
      </c>
      <c r="B52" s="4" t="s">
        <v>93</v>
      </c>
    </row>
    <row r="53" spans="1:3">
      <c r="A53" s="1">
        <v>5740</v>
      </c>
      <c r="B53" s="4" t="s">
        <v>94</v>
      </c>
    </row>
    <row r="54" spans="1:3">
      <c r="A54" s="1">
        <v>5790</v>
      </c>
      <c r="B54" s="4" t="s">
        <v>95</v>
      </c>
    </row>
    <row r="55" spans="1:3">
      <c r="A55" s="1">
        <v>5840</v>
      </c>
      <c r="B55" s="4" t="s">
        <v>96</v>
      </c>
    </row>
    <row r="56" spans="1:3">
      <c r="A56" s="1">
        <v>5850</v>
      </c>
      <c r="B56" s="4" t="s">
        <v>97</v>
      </c>
    </row>
    <row r="57" spans="1:3">
      <c r="A57" s="1">
        <v>5855</v>
      </c>
      <c r="B57" s="4" t="s">
        <v>98</v>
      </c>
    </row>
    <row r="58" spans="1:3">
      <c r="A58" s="1">
        <v>5890</v>
      </c>
      <c r="B58" s="2" t="s">
        <v>99</v>
      </c>
      <c r="C58" s="1" t="s">
        <v>100</v>
      </c>
    </row>
    <row r="59" spans="1:3">
      <c r="A59" s="1">
        <v>5890</v>
      </c>
      <c r="B59" s="2" t="s">
        <v>101</v>
      </c>
      <c r="C59" s="1" t="s">
        <v>100</v>
      </c>
    </row>
    <row r="60" spans="1:3">
      <c r="A60" s="1">
        <v>5899</v>
      </c>
      <c r="B60" s="4" t="s">
        <v>102</v>
      </c>
    </row>
    <row r="61" spans="1:3">
      <c r="A61" s="1">
        <v>5910</v>
      </c>
      <c r="B61" s="2" t="s">
        <v>103</v>
      </c>
      <c r="C61" s="1" t="s">
        <v>104</v>
      </c>
    </row>
    <row r="62" spans="1:3">
      <c r="A62" s="1">
        <v>6310</v>
      </c>
      <c r="B62" s="2" t="s">
        <v>105</v>
      </c>
    </row>
    <row r="63" spans="1:3">
      <c r="A63" s="1">
        <v>6481</v>
      </c>
      <c r="B63" s="4" t="s">
        <v>106</v>
      </c>
    </row>
    <row r="64" spans="1:3">
      <c r="A64" s="1">
        <v>6482</v>
      </c>
      <c r="B64" s="4" t="s">
        <v>107</v>
      </c>
    </row>
    <row r="65" spans="1:2">
      <c r="A65" s="1">
        <v>6483</v>
      </c>
      <c r="B65" s="4" t="s">
        <v>108</v>
      </c>
    </row>
    <row r="66" spans="1:2">
      <c r="A66" s="1">
        <v>6484</v>
      </c>
      <c r="B66" s="4" t="s">
        <v>109</v>
      </c>
    </row>
    <row r="67" spans="1:2">
      <c r="A67" s="1">
        <v>6485</v>
      </c>
      <c r="B67" s="4" t="s">
        <v>110</v>
      </c>
    </row>
    <row r="68" spans="1:2">
      <c r="A68" s="1">
        <v>6486</v>
      </c>
      <c r="B68" s="4" t="s">
        <v>111</v>
      </c>
    </row>
    <row r="69" spans="1:2">
      <c r="A69" s="1">
        <v>6487</v>
      </c>
      <c r="B69" s="4" t="s">
        <v>112</v>
      </c>
    </row>
    <row r="70" spans="1:2">
      <c r="A70" s="1">
        <v>6488</v>
      </c>
      <c r="B70" s="4" t="s">
        <v>113</v>
      </c>
    </row>
    <row r="71" spans="1:2">
      <c r="A71" s="1">
        <v>7620</v>
      </c>
      <c r="B71" s="3" t="s">
        <v>114</v>
      </c>
    </row>
    <row r="72" spans="1:2">
      <c r="A72" s="1">
        <v>7640</v>
      </c>
      <c r="B72" s="3" t="s">
        <v>115</v>
      </c>
    </row>
    <row r="73" spans="1:2">
      <c r="A73" s="1">
        <v>7650</v>
      </c>
      <c r="B73" s="3" t="s">
        <v>116</v>
      </c>
    </row>
    <row r="74" spans="1:2">
      <c r="A74" s="1">
        <v>7660</v>
      </c>
      <c r="B74" s="4" t="s">
        <v>117</v>
      </c>
    </row>
    <row r="75" spans="1:2">
      <c r="A75" s="1">
        <v>7661</v>
      </c>
      <c r="B75" s="4" t="s">
        <v>118</v>
      </c>
    </row>
  </sheetData>
  <sortState xmlns:xlrd2="http://schemas.microsoft.com/office/spreadsheetml/2017/richdata2" ref="A1:C75">
    <sortCondition ref="A1:A75"/>
  </sortState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89"/>
  <sheetViews>
    <sheetView topLeftCell="A34" workbookViewId="0">
      <selection activeCell="D52" sqref="D52"/>
    </sheetView>
  </sheetViews>
  <sheetFormatPr defaultColWidth="8.85546875" defaultRowHeight="12.75"/>
  <cols>
    <col min="1" max="1" width="15" style="7" customWidth="1"/>
    <col min="2" max="2" width="14.42578125" style="7" customWidth="1"/>
    <col min="3" max="3" width="21.42578125" style="7" customWidth="1"/>
    <col min="4" max="4" width="12.28515625" style="7" customWidth="1"/>
    <col min="5" max="5" width="9.140625" style="7" bestFit="1" customWidth="1"/>
    <col min="6" max="16384" width="8.85546875" style="7"/>
  </cols>
  <sheetData>
    <row r="2" spans="1:5">
      <c r="A2" s="6"/>
      <c r="B2" s="6"/>
      <c r="C2" s="6"/>
      <c r="D2" s="6"/>
      <c r="E2" s="6"/>
    </row>
    <row r="3" spans="1:5">
      <c r="A3" s="23" t="s">
        <v>119</v>
      </c>
      <c r="B3" s="22"/>
      <c r="C3" s="8"/>
      <c r="D3" s="9"/>
    </row>
    <row r="4" spans="1:5">
      <c r="A4" s="19" t="s">
        <v>120</v>
      </c>
      <c r="B4" s="20"/>
      <c r="C4" s="127" t="s">
        <v>121</v>
      </c>
      <c r="D4" s="21">
        <v>0</v>
      </c>
    </row>
    <row r="5" spans="1:5">
      <c r="A5" s="12"/>
      <c r="C5" s="13"/>
      <c r="D5" s="32">
        <f>ROUND(($D$4*C5),0)</f>
        <v>0</v>
      </c>
    </row>
    <row r="6" spans="1:5">
      <c r="A6" s="12"/>
      <c r="C6" s="13"/>
      <c r="D6" s="32">
        <f>ROUND(($D$4*C6),0)</f>
        <v>0</v>
      </c>
    </row>
    <row r="7" spans="1:5">
      <c r="A7" s="12" t="s">
        <v>122</v>
      </c>
      <c r="B7" s="7">
        <v>3460</v>
      </c>
      <c r="C7" s="13">
        <f>$B$66</f>
        <v>2E-3</v>
      </c>
      <c r="D7" s="32">
        <f>ROUND(($D$4*C7),0)</f>
        <v>0</v>
      </c>
    </row>
    <row r="8" spans="1:5">
      <c r="A8" s="10" t="s">
        <v>123</v>
      </c>
      <c r="B8" s="11">
        <v>3620</v>
      </c>
      <c r="C8" s="14">
        <f>$B$67</f>
        <v>1.6E-2</v>
      </c>
      <c r="D8" s="34">
        <f>ROUND(($D$4*C8),0)</f>
        <v>0</v>
      </c>
    </row>
    <row r="9" spans="1:5">
      <c r="A9" s="15" t="s">
        <v>124</v>
      </c>
      <c r="B9" s="16"/>
      <c r="C9" s="16"/>
      <c r="D9" s="33">
        <f>SUM(D5:D8)+D4</f>
        <v>0</v>
      </c>
    </row>
    <row r="11" spans="1:5">
      <c r="A11" s="24" t="s">
        <v>125</v>
      </c>
      <c r="B11" s="22"/>
      <c r="C11" s="8"/>
      <c r="D11" s="9"/>
    </row>
    <row r="12" spans="1:5">
      <c r="A12" s="10" t="s">
        <v>120</v>
      </c>
      <c r="B12" s="11"/>
      <c r="C12" s="127" t="s">
        <v>121</v>
      </c>
      <c r="D12" s="21">
        <v>0</v>
      </c>
    </row>
    <row r="13" spans="1:5">
      <c r="A13" s="12"/>
      <c r="C13" s="13"/>
      <c r="D13" s="32">
        <f>ROUND(($D$12*C13),0)</f>
        <v>0</v>
      </c>
    </row>
    <row r="14" spans="1:5">
      <c r="A14" s="12" t="s">
        <v>126</v>
      </c>
      <c r="B14" s="7">
        <v>3320</v>
      </c>
      <c r="C14" s="13">
        <f>$B$62</f>
        <v>6.2E-2</v>
      </c>
      <c r="D14" s="32">
        <f t="shared" ref="D14:D18" si="0">ROUND(($D$12*C14),0)</f>
        <v>0</v>
      </c>
    </row>
    <row r="15" spans="1:5">
      <c r="A15" s="12" t="s">
        <v>127</v>
      </c>
      <c r="B15" s="7">
        <v>3325</v>
      </c>
      <c r="C15" s="13">
        <f>$B$64</f>
        <v>1.4500000000000001E-2</v>
      </c>
      <c r="D15" s="32">
        <f t="shared" si="0"/>
        <v>0</v>
      </c>
    </row>
    <row r="16" spans="1:5">
      <c r="A16" s="12" t="s">
        <v>122</v>
      </c>
      <c r="B16" s="7">
        <v>3460</v>
      </c>
      <c r="C16" s="13">
        <f>$B$66</f>
        <v>2E-3</v>
      </c>
      <c r="D16" s="32">
        <f t="shared" si="0"/>
        <v>0</v>
      </c>
    </row>
    <row r="17" spans="1:4">
      <c r="A17" s="12" t="s">
        <v>128</v>
      </c>
      <c r="B17" s="7">
        <v>3520</v>
      </c>
      <c r="C17" s="13">
        <f>$B$65</f>
        <v>5.0000000000000001E-3</v>
      </c>
      <c r="D17" s="32">
        <f t="shared" si="0"/>
        <v>0</v>
      </c>
    </row>
    <row r="18" spans="1:4">
      <c r="A18" s="10" t="s">
        <v>123</v>
      </c>
      <c r="B18" s="11">
        <v>3620</v>
      </c>
      <c r="C18" s="14">
        <f>$B$67</f>
        <v>1.6E-2</v>
      </c>
      <c r="D18" s="34">
        <f t="shared" si="0"/>
        <v>0</v>
      </c>
    </row>
    <row r="19" spans="1:4">
      <c r="A19" s="15" t="s">
        <v>124</v>
      </c>
      <c r="B19" s="16"/>
      <c r="C19" s="16"/>
      <c r="D19" s="17">
        <f>SUM(D13:D18)+D12</f>
        <v>0</v>
      </c>
    </row>
    <row r="21" spans="1:4">
      <c r="A21" s="24" t="s">
        <v>129</v>
      </c>
      <c r="B21" s="22"/>
      <c r="C21" s="8"/>
      <c r="D21" s="9"/>
    </row>
    <row r="22" spans="1:4">
      <c r="A22" s="10" t="s">
        <v>120</v>
      </c>
      <c r="B22" s="11"/>
      <c r="C22" s="127" t="s">
        <v>121</v>
      </c>
      <c r="D22" s="21">
        <v>0</v>
      </c>
    </row>
    <row r="23" spans="1:4">
      <c r="A23" s="12"/>
      <c r="C23" s="13"/>
      <c r="D23" s="32">
        <f>ROUND(($D$22*C23),0)</f>
        <v>0</v>
      </c>
    </row>
    <row r="24" spans="1:4">
      <c r="A24" s="12" t="s">
        <v>127</v>
      </c>
      <c r="B24" s="7">
        <v>3315</v>
      </c>
      <c r="C24" s="13">
        <f>$B$64</f>
        <v>1.4500000000000001E-2</v>
      </c>
      <c r="D24" s="32">
        <f>ROUND(($D$22*C24),0)</f>
        <v>0</v>
      </c>
    </row>
    <row r="25" spans="1:4">
      <c r="A25" s="12" t="s">
        <v>122</v>
      </c>
      <c r="B25" s="7">
        <v>3450</v>
      </c>
      <c r="C25" s="13">
        <f>$B$66</f>
        <v>2E-3</v>
      </c>
      <c r="D25" s="32">
        <f t="shared" ref="D25:D27" si="1">ROUND(($D$22*C25),0)</f>
        <v>0</v>
      </c>
    </row>
    <row r="26" spans="1:4">
      <c r="A26" s="12" t="s">
        <v>128</v>
      </c>
      <c r="B26" s="7">
        <v>3510</v>
      </c>
      <c r="C26" s="13">
        <f>$B$65</f>
        <v>5.0000000000000001E-3</v>
      </c>
      <c r="D26" s="32">
        <f t="shared" si="1"/>
        <v>0</v>
      </c>
    </row>
    <row r="27" spans="1:4">
      <c r="A27" s="10" t="s">
        <v>123</v>
      </c>
      <c r="B27" s="11">
        <v>3610</v>
      </c>
      <c r="C27" s="14">
        <f>$B$67</f>
        <v>1.6E-2</v>
      </c>
      <c r="D27" s="34">
        <f t="shared" si="1"/>
        <v>0</v>
      </c>
    </row>
    <row r="28" spans="1:4">
      <c r="A28" s="15" t="s">
        <v>124</v>
      </c>
      <c r="B28" s="16"/>
      <c r="C28" s="16"/>
      <c r="D28" s="17">
        <f>SUM(D23:D27)+D22</f>
        <v>0</v>
      </c>
    </row>
    <row r="30" spans="1:4">
      <c r="A30" s="24" t="s">
        <v>130</v>
      </c>
      <c r="B30" s="22"/>
      <c r="C30" s="8"/>
      <c r="D30" s="9"/>
    </row>
    <row r="31" spans="1:4">
      <c r="A31" s="10" t="s">
        <v>120</v>
      </c>
      <c r="B31" s="11"/>
      <c r="C31" s="127" t="s">
        <v>121</v>
      </c>
      <c r="D31" s="21">
        <v>0</v>
      </c>
    </row>
    <row r="32" spans="1:4">
      <c r="A32" s="12"/>
      <c r="C32" s="13"/>
      <c r="D32" s="32">
        <f>ROUND(($D$31*C32),0)</f>
        <v>0</v>
      </c>
    </row>
    <row r="33" spans="1:4">
      <c r="A33" s="12" t="s">
        <v>127</v>
      </c>
      <c r="B33" s="7">
        <v>3325</v>
      </c>
      <c r="C33" s="13">
        <f>$B$64</f>
        <v>1.4500000000000001E-2</v>
      </c>
      <c r="D33" s="32">
        <f>ROUND(($D$31*C33),0)</f>
        <v>0</v>
      </c>
    </row>
    <row r="34" spans="1:4">
      <c r="A34" s="12" t="s">
        <v>122</v>
      </c>
      <c r="B34" s="7">
        <v>3460</v>
      </c>
      <c r="C34" s="13">
        <f>$B$66</f>
        <v>2E-3</v>
      </c>
      <c r="D34" s="32">
        <f>ROUND(($D$31*C34),0)</f>
        <v>0</v>
      </c>
    </row>
    <row r="35" spans="1:4">
      <c r="A35" s="12" t="s">
        <v>128</v>
      </c>
      <c r="B35" s="7">
        <v>3520</v>
      </c>
      <c r="C35" s="13">
        <f>$B$65</f>
        <v>5.0000000000000001E-3</v>
      </c>
      <c r="D35" s="32">
        <f>ROUND(($D$31*C35),0)</f>
        <v>0</v>
      </c>
    </row>
    <row r="36" spans="1:4">
      <c r="A36" s="10" t="s">
        <v>123</v>
      </c>
      <c r="B36" s="11">
        <v>3620</v>
      </c>
      <c r="C36" s="14">
        <f>$B$67</f>
        <v>1.6E-2</v>
      </c>
      <c r="D36" s="34">
        <f>ROUND(($D$31*C36),0)</f>
        <v>0</v>
      </c>
    </row>
    <row r="37" spans="1:4">
      <c r="A37" s="15" t="s">
        <v>124</v>
      </c>
      <c r="B37" s="16"/>
      <c r="C37" s="16"/>
      <c r="D37" s="17">
        <f>SUM(D32:D36)+D31</f>
        <v>0</v>
      </c>
    </row>
    <row r="39" spans="1:4">
      <c r="A39" s="24" t="s">
        <v>131</v>
      </c>
      <c r="B39" s="22"/>
      <c r="C39" s="8"/>
      <c r="D39" s="9"/>
    </row>
    <row r="40" spans="1:4">
      <c r="A40" s="10" t="s">
        <v>120</v>
      </c>
      <c r="B40" s="11"/>
      <c r="C40" s="127" t="s">
        <v>121</v>
      </c>
      <c r="D40" s="21">
        <v>0</v>
      </c>
    </row>
    <row r="41" spans="1:4">
      <c r="A41" s="12" t="s">
        <v>132</v>
      </c>
      <c r="B41" s="7">
        <v>3220</v>
      </c>
      <c r="C41" s="18">
        <f>$B$61</f>
        <v>0.25369999999999998</v>
      </c>
      <c r="D41" s="32">
        <f t="shared" ref="D41:D46" si="2">ROUND(($D$40*C41),0)</f>
        <v>0</v>
      </c>
    </row>
    <row r="42" spans="1:4">
      <c r="A42" s="12" t="s">
        <v>126</v>
      </c>
      <c r="B42" s="7">
        <v>3320</v>
      </c>
      <c r="C42" s="13">
        <f>$B$62</f>
        <v>6.2E-2</v>
      </c>
      <c r="D42" s="32">
        <f t="shared" si="2"/>
        <v>0</v>
      </c>
    </row>
    <row r="43" spans="1:4">
      <c r="A43" s="12" t="s">
        <v>127</v>
      </c>
      <c r="B43" s="7">
        <v>3325</v>
      </c>
      <c r="C43" s="13">
        <f>$B$64</f>
        <v>1.4500000000000001E-2</v>
      </c>
      <c r="D43" s="32">
        <f t="shared" si="2"/>
        <v>0</v>
      </c>
    </row>
    <row r="44" spans="1:4">
      <c r="A44" s="12" t="s">
        <v>122</v>
      </c>
      <c r="B44" s="7">
        <v>3460</v>
      </c>
      <c r="C44" s="13">
        <f>$B$66</f>
        <v>2E-3</v>
      </c>
      <c r="D44" s="32">
        <f t="shared" si="2"/>
        <v>0</v>
      </c>
    </row>
    <row r="45" spans="1:4">
      <c r="A45" s="12" t="s">
        <v>128</v>
      </c>
      <c r="B45" s="7">
        <v>3520</v>
      </c>
      <c r="C45" s="13">
        <f>$B$65</f>
        <v>5.0000000000000001E-3</v>
      </c>
      <c r="D45" s="32">
        <f t="shared" si="2"/>
        <v>0</v>
      </c>
    </row>
    <row r="46" spans="1:4">
      <c r="A46" s="10" t="s">
        <v>123</v>
      </c>
      <c r="B46" s="11">
        <v>3620</v>
      </c>
      <c r="C46" s="14">
        <f>$B$67</f>
        <v>1.6E-2</v>
      </c>
      <c r="D46" s="34">
        <f t="shared" si="2"/>
        <v>0</v>
      </c>
    </row>
    <row r="47" spans="1:4">
      <c r="A47" s="15" t="s">
        <v>124</v>
      </c>
      <c r="B47" s="16"/>
      <c r="C47" s="16"/>
      <c r="D47" s="17">
        <f>SUM(D41:D46)+D40</f>
        <v>0</v>
      </c>
    </row>
    <row r="49" spans="1:18">
      <c r="A49" s="24" t="s">
        <v>133</v>
      </c>
      <c r="B49" s="22"/>
      <c r="C49" s="8"/>
      <c r="D49" s="9"/>
    </row>
    <row r="50" spans="1:18">
      <c r="A50" s="10" t="s">
        <v>120</v>
      </c>
      <c r="B50" s="11"/>
      <c r="C50" s="127" t="s">
        <v>121</v>
      </c>
      <c r="D50" s="21">
        <v>15000</v>
      </c>
    </row>
    <row r="51" spans="1:18">
      <c r="A51" s="12"/>
      <c r="C51" s="13"/>
      <c r="D51" s="32">
        <f>ROUND(($D$50*C51),0)</f>
        <v>0</v>
      </c>
    </row>
    <row r="52" spans="1:18">
      <c r="A52" s="12" t="s">
        <v>134</v>
      </c>
      <c r="B52" s="7">
        <v>3130</v>
      </c>
      <c r="C52" s="13">
        <f>$B$63</f>
        <v>0.191</v>
      </c>
      <c r="D52" s="32">
        <f t="shared" ref="D52:D56" si="3">ROUND(($D$50*C52),0)</f>
        <v>2865</v>
      </c>
    </row>
    <row r="53" spans="1:18">
      <c r="A53" s="12" t="s">
        <v>127</v>
      </c>
      <c r="B53" s="7">
        <v>3335</v>
      </c>
      <c r="C53" s="13">
        <f>$B$64</f>
        <v>1.4500000000000001E-2</v>
      </c>
      <c r="D53" s="32">
        <f t="shared" si="3"/>
        <v>218</v>
      </c>
    </row>
    <row r="54" spans="1:18">
      <c r="A54" s="12" t="s">
        <v>122</v>
      </c>
      <c r="B54" s="7">
        <v>3470</v>
      </c>
      <c r="C54" s="13">
        <f>$B$66</f>
        <v>2E-3</v>
      </c>
      <c r="D54" s="32">
        <f t="shared" si="3"/>
        <v>30</v>
      </c>
    </row>
    <row r="55" spans="1:18">
      <c r="A55" s="12" t="s">
        <v>128</v>
      </c>
      <c r="B55" s="7">
        <v>3530</v>
      </c>
      <c r="C55" s="13">
        <f>$B$65</f>
        <v>5.0000000000000001E-3</v>
      </c>
      <c r="D55" s="32">
        <f t="shared" si="3"/>
        <v>75</v>
      </c>
    </row>
    <row r="56" spans="1:18">
      <c r="A56" s="10" t="s">
        <v>123</v>
      </c>
      <c r="B56" s="11">
        <v>3630</v>
      </c>
      <c r="C56" s="14">
        <f>$B$67</f>
        <v>1.6E-2</v>
      </c>
      <c r="D56" s="34">
        <f t="shared" si="3"/>
        <v>240</v>
      </c>
      <c r="E56" s="65">
        <f>SUM(D52:D56)</f>
        <v>3428</v>
      </c>
    </row>
    <row r="57" spans="1:18">
      <c r="A57" s="15" t="s">
        <v>124</v>
      </c>
      <c r="B57" s="16"/>
      <c r="C57" s="16"/>
      <c r="D57" s="17">
        <f>SUM(D51:D56)+D50</f>
        <v>18428</v>
      </c>
    </row>
    <row r="59" spans="1:18" ht="11.25" customHeight="1"/>
    <row r="60" spans="1:18" ht="13.5" thickBot="1">
      <c r="R60" s="44"/>
    </row>
    <row r="61" spans="1:18">
      <c r="A61" s="25" t="s">
        <v>132</v>
      </c>
      <c r="B61" s="145">
        <v>0.25369999999999998</v>
      </c>
      <c r="C61" s="146"/>
    </row>
    <row r="62" spans="1:18">
      <c r="A62" s="26" t="s">
        <v>126</v>
      </c>
      <c r="B62" s="138">
        <v>6.2E-2</v>
      </c>
      <c r="C62" s="139"/>
    </row>
    <row r="63" spans="1:18">
      <c r="A63" s="26" t="s">
        <v>134</v>
      </c>
      <c r="B63" s="138">
        <v>0.191</v>
      </c>
      <c r="C63" s="139"/>
    </row>
    <row r="64" spans="1:18">
      <c r="A64" s="26" t="s">
        <v>127</v>
      </c>
      <c r="B64" s="138">
        <v>1.4500000000000001E-2</v>
      </c>
      <c r="C64" s="139"/>
    </row>
    <row r="65" spans="1:5">
      <c r="A65" s="26" t="s">
        <v>128</v>
      </c>
      <c r="B65" s="138">
        <v>5.0000000000000001E-3</v>
      </c>
      <c r="C65" s="139"/>
    </row>
    <row r="66" spans="1:5">
      <c r="A66" s="26" t="s">
        <v>122</v>
      </c>
      <c r="B66" s="138">
        <v>2E-3</v>
      </c>
      <c r="C66" s="139"/>
    </row>
    <row r="67" spans="1:5" ht="13.5" thickBot="1">
      <c r="A67" s="27" t="s">
        <v>123</v>
      </c>
      <c r="B67" s="140">
        <v>1.6E-2</v>
      </c>
      <c r="C67" s="141"/>
    </row>
    <row r="68" spans="1:5" ht="13.5" thickBot="1">
      <c r="B68" s="40"/>
      <c r="C68" s="40"/>
    </row>
    <row r="69" spans="1:5" ht="13.5" thickBot="1">
      <c r="A69" s="25" t="s">
        <v>135</v>
      </c>
      <c r="B69" s="43" t="s">
        <v>136</v>
      </c>
      <c r="C69" s="45" t="s">
        <v>137</v>
      </c>
    </row>
    <row r="70" spans="1:5">
      <c r="A70" s="25" t="s">
        <v>132</v>
      </c>
      <c r="B70" s="46">
        <v>0.25369999999999998</v>
      </c>
      <c r="C70" s="47"/>
      <c r="D70" s="50"/>
      <c r="E70" s="50"/>
    </row>
    <row r="71" spans="1:5">
      <c r="A71" s="26" t="s">
        <v>134</v>
      </c>
      <c r="B71" s="48">
        <v>0</v>
      </c>
      <c r="C71" s="41">
        <v>0.191</v>
      </c>
      <c r="D71" s="50"/>
      <c r="E71" s="50"/>
    </row>
    <row r="72" spans="1:5">
      <c r="A72" s="26" t="s">
        <v>126</v>
      </c>
      <c r="B72" s="48">
        <v>6.2E-2</v>
      </c>
      <c r="C72" s="47"/>
      <c r="D72" s="50"/>
      <c r="E72" s="50"/>
    </row>
    <row r="73" spans="1:5">
      <c r="A73" s="26" t="s">
        <v>127</v>
      </c>
      <c r="B73" s="48">
        <v>1.4500000000000001E-2</v>
      </c>
      <c r="C73" s="41">
        <v>1.4500000000000001E-2</v>
      </c>
      <c r="D73" s="50"/>
      <c r="E73" s="50"/>
    </row>
    <row r="74" spans="1:5">
      <c r="A74" s="26" t="s">
        <v>128</v>
      </c>
      <c r="B74" s="48">
        <v>5.0000000000000001E-3</v>
      </c>
      <c r="C74" s="41">
        <v>5.0000000000000001E-3</v>
      </c>
      <c r="D74" s="50"/>
      <c r="E74" s="50"/>
    </row>
    <row r="75" spans="1:5">
      <c r="A75" s="26" t="s">
        <v>122</v>
      </c>
      <c r="B75" s="48">
        <v>2E-3</v>
      </c>
      <c r="C75" s="41">
        <v>2E-3</v>
      </c>
      <c r="D75" s="50"/>
      <c r="E75" s="50"/>
    </row>
    <row r="76" spans="1:5" ht="13.5" thickBot="1">
      <c r="A76" s="27" t="s">
        <v>123</v>
      </c>
      <c r="B76" s="49">
        <v>1.6E-2</v>
      </c>
      <c r="C76" s="42">
        <v>1.6E-2</v>
      </c>
      <c r="D76" s="50"/>
      <c r="E76" s="50"/>
    </row>
    <row r="77" spans="1:5" ht="13.5" thickBot="1">
      <c r="A77" s="63" t="s">
        <v>138</v>
      </c>
      <c r="B77" s="64">
        <f>SUM(B70:B76)</f>
        <v>0.35320000000000001</v>
      </c>
      <c r="C77" s="64">
        <f>SUM(C70:C76)</f>
        <v>0.22850000000000004</v>
      </c>
      <c r="D77" s="137"/>
      <c r="E77" s="137"/>
    </row>
    <row r="78" spans="1:5" ht="23.25" thickBot="1">
      <c r="A78" s="57" t="s">
        <v>139</v>
      </c>
      <c r="B78" s="58">
        <v>0.02</v>
      </c>
      <c r="C78" s="59">
        <v>0.02</v>
      </c>
      <c r="D78" s="13" t="s">
        <v>140</v>
      </c>
    </row>
    <row r="79" spans="1:5" ht="13.5" thickBot="1">
      <c r="A79" s="60" t="s">
        <v>124</v>
      </c>
      <c r="B79" s="61">
        <f>B77+B78</f>
        <v>0.37320000000000003</v>
      </c>
      <c r="C79" s="62">
        <f>C77+C78</f>
        <v>0.24850000000000003</v>
      </c>
    </row>
    <row r="81" spans="1:6">
      <c r="A81" s="7" t="s">
        <v>141</v>
      </c>
    </row>
    <row r="82" spans="1:6" ht="15">
      <c r="A82" s="142" t="s">
        <v>142</v>
      </c>
      <c r="B82" s="143"/>
      <c r="C82" s="144"/>
      <c r="D82" s="52" t="s">
        <v>143</v>
      </c>
      <c r="E82" s="52" t="s">
        <v>144</v>
      </c>
      <c r="F82" s="52" t="s">
        <v>145</v>
      </c>
    </row>
    <row r="83" spans="1:6" ht="15">
      <c r="A83" s="151" t="s">
        <v>146</v>
      </c>
      <c r="B83" s="152"/>
      <c r="C83" s="153"/>
      <c r="D83" s="53">
        <v>110.89</v>
      </c>
      <c r="E83" s="54">
        <v>1330.68</v>
      </c>
      <c r="F83" s="55">
        <v>12</v>
      </c>
    </row>
    <row r="84" spans="1:6" ht="15">
      <c r="A84" s="151" t="s">
        <v>147</v>
      </c>
      <c r="B84" s="152"/>
      <c r="C84" s="153"/>
      <c r="D84" s="53">
        <v>10.5</v>
      </c>
      <c r="E84" s="53">
        <v>105</v>
      </c>
      <c r="F84" s="55">
        <v>10</v>
      </c>
    </row>
    <row r="85" spans="1:6" ht="15">
      <c r="A85" s="151" t="s">
        <v>148</v>
      </c>
      <c r="B85" s="152"/>
      <c r="C85" s="153"/>
      <c r="D85" s="54">
        <v>3067.71</v>
      </c>
      <c r="E85" s="54">
        <v>30677.1</v>
      </c>
      <c r="F85" s="55">
        <v>10</v>
      </c>
    </row>
    <row r="86" spans="1:6" ht="15">
      <c r="A86" s="151" t="s">
        <v>149</v>
      </c>
      <c r="B86" s="152"/>
      <c r="C86" s="153"/>
      <c r="D86" s="54">
        <v>2470.84</v>
      </c>
      <c r="E86" s="54">
        <v>24708.400000000001</v>
      </c>
      <c r="F86" s="55">
        <v>10</v>
      </c>
    </row>
    <row r="87" spans="1:6" ht="15">
      <c r="A87" s="151" t="s">
        <v>150</v>
      </c>
      <c r="B87" s="152"/>
      <c r="C87" s="153"/>
      <c r="D87" s="54">
        <v>3117.88</v>
      </c>
      <c r="E87" s="54">
        <v>31178.799999999999</v>
      </c>
      <c r="F87" s="55">
        <v>10</v>
      </c>
    </row>
    <row r="88" spans="1:6" ht="15.75" thickBot="1">
      <c r="A88" s="51"/>
      <c r="B88" s="51"/>
      <c r="C88" s="51"/>
      <c r="D88" s="51"/>
      <c r="E88" s="51"/>
      <c r="F88" s="51"/>
    </row>
    <row r="89" spans="1:6" ht="15.75" thickBot="1">
      <c r="A89" s="134" t="s">
        <v>151</v>
      </c>
      <c r="B89" s="135"/>
      <c r="C89" s="136"/>
      <c r="D89" s="56">
        <v>32614.48</v>
      </c>
      <c r="E89" s="51"/>
      <c r="F89" s="51"/>
    </row>
  </sheetData>
  <mergeCells count="15">
    <mergeCell ref="B61:C61"/>
    <mergeCell ref="B62:C62"/>
    <mergeCell ref="B63:C63"/>
    <mergeCell ref="B64:C64"/>
    <mergeCell ref="B65:C65"/>
    <mergeCell ref="A87:C87"/>
    <mergeCell ref="A89:C89"/>
    <mergeCell ref="D77:E77"/>
    <mergeCell ref="B66:C66"/>
    <mergeCell ref="B67:C67"/>
    <mergeCell ref="A82:C82"/>
    <mergeCell ref="A83:C83"/>
    <mergeCell ref="A84:C84"/>
    <mergeCell ref="A85:C85"/>
    <mergeCell ref="A86:C86"/>
  </mergeCells>
  <printOptions horizontalCentered="1"/>
  <pageMargins left="0.75" right="0.75" top="1.25" bottom="1" header="0.5" footer="0.5"/>
  <pageSetup orientation="portrait" r:id="rId1"/>
  <headerFooter alignWithMargins="0">
    <oddHeader>&amp;CRiverside Community College District
Fixed Charges Calculation
for Budget Transfers between Major Object Code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8"/>
  <sheetViews>
    <sheetView workbookViewId="0">
      <selection activeCell="K2" sqref="K2"/>
    </sheetView>
  </sheetViews>
  <sheetFormatPr defaultRowHeight="15"/>
  <cols>
    <col min="2" max="2" width="16.7109375" bestFit="1" customWidth="1"/>
    <col min="3" max="3" width="11.5703125" bestFit="1" customWidth="1"/>
  </cols>
  <sheetData>
    <row r="2" spans="2:5">
      <c r="B2" s="147" t="s">
        <v>152</v>
      </c>
      <c r="C2" s="147"/>
    </row>
    <row r="3" spans="2:5">
      <c r="B3" s="38" t="s">
        <v>153</v>
      </c>
      <c r="C3" s="37">
        <v>125000</v>
      </c>
    </row>
    <row r="4" spans="2:5">
      <c r="B4" s="38"/>
      <c r="C4" s="38"/>
      <c r="E4" t="s">
        <v>154</v>
      </c>
    </row>
    <row r="5" spans="2:5">
      <c r="B5" s="38" t="s">
        <v>155</v>
      </c>
      <c r="C5" s="39">
        <v>0.04</v>
      </c>
    </row>
    <row r="6" spans="2:5">
      <c r="B6" s="38"/>
      <c r="C6" s="38"/>
    </row>
    <row r="7" spans="2:5">
      <c r="B7" s="38" t="s">
        <v>156</v>
      </c>
      <c r="C7" s="37">
        <f>ROUND(C3/(1+C5),0)</f>
        <v>120192</v>
      </c>
    </row>
    <row r="8" spans="2:5">
      <c r="B8" s="38"/>
      <c r="C8" s="37"/>
    </row>
    <row r="9" spans="2:5">
      <c r="B9" s="38" t="s">
        <v>157</v>
      </c>
      <c r="C9" s="37">
        <f>ROUND(C7*C5,0)</f>
        <v>4808</v>
      </c>
    </row>
    <row r="10" spans="2:5">
      <c r="B10" s="38"/>
      <c r="C10" s="37"/>
    </row>
    <row r="11" spans="2:5">
      <c r="B11" s="38" t="s">
        <v>158</v>
      </c>
      <c r="C11" s="37">
        <f>C7+C9</f>
        <v>125000</v>
      </c>
    </row>
    <row r="13" spans="2:5">
      <c r="B13" s="147" t="s">
        <v>159</v>
      </c>
      <c r="C13" s="147"/>
    </row>
    <row r="14" spans="2:5">
      <c r="B14" s="31" t="s">
        <v>153</v>
      </c>
      <c r="C14" s="35">
        <v>205000</v>
      </c>
    </row>
    <row r="15" spans="2:5">
      <c r="B15" s="31"/>
      <c r="C15" s="31"/>
    </row>
    <row r="16" spans="2:5">
      <c r="B16" s="31" t="s">
        <v>155</v>
      </c>
      <c r="C16" s="36">
        <f>ROUND(C20/C18,5)</f>
        <v>4.1669999999999999E-2</v>
      </c>
    </row>
    <row r="17" spans="1:3">
      <c r="B17" s="31"/>
      <c r="C17" s="31"/>
    </row>
    <row r="18" spans="1:3">
      <c r="B18" s="31" t="s">
        <v>156</v>
      </c>
      <c r="C18" s="35">
        <f>C14-C20</f>
        <v>196800</v>
      </c>
    </row>
    <row r="19" spans="1:3">
      <c r="B19" s="31"/>
      <c r="C19" s="35"/>
    </row>
    <row r="20" spans="1:3">
      <c r="B20" s="31" t="s">
        <v>157</v>
      </c>
      <c r="C20" s="35">
        <f>ROUND(C14*4%,0)</f>
        <v>8200</v>
      </c>
    </row>
    <row r="21" spans="1:3">
      <c r="B21" s="31"/>
      <c r="C21" s="35"/>
    </row>
    <row r="22" spans="1:3">
      <c r="B22" s="31" t="s">
        <v>158</v>
      </c>
      <c r="C22" s="35">
        <f>C18+C20</f>
        <v>205000</v>
      </c>
    </row>
    <row r="26" spans="1:3">
      <c r="A26" t="s">
        <v>160</v>
      </c>
    </row>
    <row r="27" spans="1:3">
      <c r="A27" t="s">
        <v>161</v>
      </c>
    </row>
    <row r="28" spans="1:3">
      <c r="A28" t="s">
        <v>162</v>
      </c>
    </row>
  </sheetData>
  <mergeCells count="2">
    <mergeCell ref="B2:C2"/>
    <mergeCell ref="B13:C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65659B7AAA9409F4C015E518E684E" ma:contentTypeVersion="2" ma:contentTypeDescription="Create a new document." ma:contentTypeScope="" ma:versionID="dcf4f868ab897fa4c2ab0480ca8b2cf2">
  <xsd:schema xmlns:xsd="http://www.w3.org/2001/XMLSchema" xmlns:xs="http://www.w3.org/2001/XMLSchema" xmlns:p="http://schemas.microsoft.com/office/2006/metadata/properties" xmlns:ns1="http://schemas.microsoft.com/sharepoint/v3" xmlns:ns2="16784278-ba54-4fc1-8023-6c4ad871a038" targetNamespace="http://schemas.microsoft.com/office/2006/metadata/properties" ma:root="true" ma:fieldsID="ae7ed845ea85f14baedafa7247ad14c2" ns1:_="" ns2:_="">
    <xsd:import namespace="http://schemas.microsoft.com/sharepoint/v3"/>
    <xsd:import namespace="16784278-ba54-4fc1-8023-6c4ad871a03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84278-ba54-4fc1-8023-6c4ad871a0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6784278-ba54-4fc1-8023-6c4ad871a038">
      <UserInfo>
        <DisplayName>James, Tenisha</DisplayName>
        <AccountId>18</AccountId>
        <AccountType/>
      </UserInfo>
      <UserInfo>
        <DisplayName>Molina, Ana</DisplayName>
        <AccountId>12</AccountId>
        <AccountType/>
      </UserInfo>
      <UserInfo>
        <DisplayName>Oceguera, Gustavo</DisplayName>
        <AccountId>32</AccountId>
        <AccountType/>
      </UserInfo>
      <UserInfo>
        <DisplayName>Abejar, Esmeralda</DisplayName>
        <AccountId>10</AccountId>
        <AccountType/>
      </UserInfo>
      <UserInfo>
        <DisplayName>Alvarez, Juan</DisplayName>
        <AccountId>132</AccountId>
        <AccountType/>
      </UserInfo>
      <UserInfo>
        <DisplayName>Bemiller, Quinton</DisplayName>
        <AccountId>116</AccountId>
        <AccountType/>
      </UserInfo>
    </SharedWithUsers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5CF32E6-5582-4F80-9B9B-F7856A9D2F8F}"/>
</file>

<file path=customXml/itemProps2.xml><?xml version="1.0" encoding="utf-8"?>
<ds:datastoreItem xmlns:ds="http://schemas.openxmlformats.org/officeDocument/2006/customXml" ds:itemID="{10030428-10F4-4D90-B09E-1B200413A7AF}"/>
</file>

<file path=customXml/itemProps3.xml><?xml version="1.0" encoding="utf-8"?>
<ds:datastoreItem xmlns:ds="http://schemas.openxmlformats.org/officeDocument/2006/customXml" ds:itemID="{E2E1E2A4-7812-4781-AAAF-B96A0E03E6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Ambriz, Cristina</dc:creator>
  <cp:keywords/>
  <dc:description/>
  <cp:lastModifiedBy>Abejar, Esmeralda</cp:lastModifiedBy>
  <cp:revision/>
  <dcterms:created xsi:type="dcterms:W3CDTF">2020-11-25T17:34:26Z</dcterms:created>
  <dcterms:modified xsi:type="dcterms:W3CDTF">2022-07-06T20:31:41Z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0x0101004A865659B7AAA9409F4C015E518E684E</vt:lpwstr>
  </property>
  <property fmtid="{D5CDD505-2E9C-101B-9397-08002B2CF9AE}" pid="3" name="MediaServiceImageTags">
    <vt:lpwstr/>
  </property>
</Properties>
</file>